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tabRatio="770" activeTab="5"/>
  </bookViews>
  <sheets>
    <sheet name="E-I-1" sheetId="1" r:id="rId1"/>
    <sheet name="E-I-2" sheetId="2" r:id="rId2"/>
    <sheet name="E-II" sheetId="3" r:id="rId3"/>
    <sheet name="E-III-1" sheetId="4" r:id="rId4"/>
    <sheet name="E-III-2" sheetId="5" r:id="rId5"/>
    <sheet name="E-IV" sheetId="6" r:id="rId6"/>
    <sheet name="E-V" sheetId="7" state="hidden" r:id="rId7"/>
    <sheet name="E-VI" sheetId="8" state="hidden" r:id="rId8"/>
    <sheet name="E-VII" sheetId="9" state="hidden" r:id="rId9"/>
    <sheet name="E-VIII" sheetId="10" state="hidden" r:id="rId10"/>
    <sheet name="E-IX" sheetId="11" state="hidden" r:id="rId11"/>
    <sheet name="E-10_INST-LLENADO_" sheetId="12" state="hidden" r:id="rId12"/>
    <sheet name="E-X Biblioteca" sheetId="13" state="hidden" r:id="rId13"/>
    <sheet name="IND.GRALEs_Enseñanza" sheetId="14" state="hidden" r:id="rId14"/>
    <sheet name="Hoja1" sheetId="15" state="hidden" r:id="rId15"/>
    <sheet name="datos" sheetId="16" state="hidden" r:id="rId16"/>
    <sheet name="Hoja2" sheetId="17" state="hidden" r:id="rId17"/>
  </sheets>
  <externalReferences>
    <externalReference r:id="rId20"/>
  </externalReferences>
  <definedNames>
    <definedName name="_xlnm.Print_Area" localSheetId="11">'E-10_INST-LLENADO_'!$B$3:$E$39</definedName>
    <definedName name="_xlnm.Print_Area" localSheetId="0">'E-I-1'!$A$3:$U$28</definedName>
    <definedName name="_xlnm.Print_Area" localSheetId="1">'E-I-2'!$A$3:$U$134</definedName>
    <definedName name="_xlnm.Print_Area" localSheetId="2">'E-II'!$A$2:$K$40</definedName>
    <definedName name="_xlnm.Print_Area" localSheetId="3">'E-III-1'!$B$2:$G$323</definedName>
    <definedName name="_xlnm.Print_Area" localSheetId="4">'E-III-2'!$B$2:$F$69</definedName>
    <definedName name="_xlnm.Print_Area" localSheetId="5">'E-IV'!$A$1:$G$35</definedName>
    <definedName name="_xlnm.Print_Area" localSheetId="10">'E-IX'!$A$1:$J$35</definedName>
    <definedName name="_xlnm.Print_Area" localSheetId="6">'E-V'!$A$2:$G$28</definedName>
    <definedName name="_xlnm.Print_Area" localSheetId="7">'E-VI'!$A$3:$Q$28</definedName>
    <definedName name="_xlnm.Print_Area" localSheetId="8">'E-VII'!$A$1:$N$119</definedName>
    <definedName name="_xlnm.Print_Area" localSheetId="9">'E-VIII'!$A$2:$H$79</definedName>
    <definedName name="_xlnm.Print_Area" localSheetId="12">'E-X Biblioteca'!$A$1:$W$24</definedName>
    <definedName name="_xlnm.Print_Area" localSheetId="16">'Hoja2'!$A$1:$T$20</definedName>
    <definedName name="_xlnm.Print_Area" localSheetId="13">'IND.GRALEs_Enseñanza'!$A$1:$T$48</definedName>
    <definedName name="_xlnm.Print_Titles" localSheetId="3">'E-III-1'!$2:$13</definedName>
    <definedName name="_xlnm.Print_Titles" localSheetId="8">'E-VII'!$1:$11</definedName>
    <definedName name="_xlnm.Print_Titles" localSheetId="9">'E-VIII'!$1:$10</definedName>
  </definedNames>
  <calcPr fullCalcOnLoad="1"/>
</workbook>
</file>

<file path=xl/comments14.xml><?xml version="1.0" encoding="utf-8"?>
<comments xmlns="http://schemas.openxmlformats.org/spreadsheetml/2006/main">
  <authors>
    <author>Jiovani Emmanuel Torres Garc?a</author>
  </authors>
  <commentList>
    <comment ref="N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<sst xmlns="http://schemas.openxmlformats.org/spreadsheetml/2006/main" count="3358" uniqueCount="1009">
  <si>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</si>
  <si>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</si>
  <si>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</si>
  <si>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</si>
  <si>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</si>
  <si>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</si>
  <si>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</si>
  <si>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</si>
  <si>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</si>
  <si>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</si>
  <si>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</si>
  <si>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</si>
  <si>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</si>
  <si>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</si>
  <si>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</si>
  <si>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</si>
  <si>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</si>
  <si>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</si>
  <si>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</si>
  <si>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</si>
  <si>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</si>
  <si>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</si>
  <si>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</si>
  <si>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</si>
  <si>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</si>
  <si>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</si>
  <si>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</si>
  <si>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</si>
  <si>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</si>
  <si>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</si>
  <si>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</si>
  <si>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</si>
  <si>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</si>
  <si>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</si>
  <si>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</si>
  <si>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</si>
  <si>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</si>
  <si>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</si>
  <si>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</si>
  <si>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</si>
  <si>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</si>
  <si>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</si>
  <si>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</si>
  <si>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</si>
  <si>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</si>
  <si>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</si>
  <si>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</si>
  <si>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</si>
  <si>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</si>
  <si>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</si>
  <si>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</si>
  <si>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</si>
  <si>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</si>
  <si>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</si>
  <si>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</si>
  <si>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</si>
  <si>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</si>
  <si>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</si>
  <si>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</si>
  <si>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</si>
  <si>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</si>
  <si>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</si>
  <si>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</si>
  <si>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</si>
  <si>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</si>
  <si>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</si>
  <si>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</si>
  <si>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</si>
  <si>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</si>
  <si>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</si>
  <si>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</si>
  <si>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</si>
  <si>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</si>
  <si>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</si>
  <si>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</si>
  <si>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</si>
  <si>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</si>
  <si>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</si>
  <si>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</si>
  <si>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</si>
  <si>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</si>
  <si>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</si>
  <si>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</si>
  <si>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</si>
  <si>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</si>
  <si>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</si>
  <si>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</si>
  <si>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( 7 )                                                                                                                                         Duración</t>
  </si>
  <si>
    <t>( 8 )                                                                                                                                    Institución docente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</si>
  <si>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</si>
  <si>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</si>
  <si>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</si>
  <si>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</si>
  <si>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</si>
  <si>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</si>
  <si>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</si>
  <si>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</si>
  <si>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</si>
  <si>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</si>
  <si>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</si>
  <si>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</si>
  <si>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</si>
  <si>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</si>
  <si>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</si>
  <si>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</si>
  <si>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</si>
  <si>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</si>
  <si>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</si>
  <si>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</si>
  <si>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</si>
  <si>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</si>
  <si>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</si>
  <si>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</si>
  <si>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</si>
  <si>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CAPACITACIÓN PARA EL DESARROLLO Y DESEMPEÑO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</si>
  <si>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</si>
  <si>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</si>
  <si>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</si>
  <si>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</si>
  <si>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</si>
  <si>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</si>
  <si>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</si>
  <si>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</si>
  <si>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</si>
  <si>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</si>
  <si>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</si>
  <si>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</si>
  <si>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</si>
  <si>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</si>
  <si>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</si>
  <si>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</si>
  <si>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</si>
  <si>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</si>
  <si>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</si>
  <si>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</si>
  <si>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</si>
  <si>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</si>
  <si>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</si>
  <si>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</si>
  <si>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</si>
  <si>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</si>
  <si>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</si>
  <si>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</si>
  <si>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</si>
  <si>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</si>
  <si>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</si>
  <si>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</si>
  <si>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</si>
  <si>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</si>
  <si>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</si>
  <si>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</si>
  <si>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</si>
  <si>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</si>
  <si>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</si>
  <si>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</si>
  <si>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</si>
  <si>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</si>
  <si>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</si>
  <si>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</si>
  <si>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</si>
  <si>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</si>
  <si>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</si>
  <si>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</si>
  <si>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</si>
  <si>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</si>
  <si>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</si>
  <si>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</si>
  <si>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</si>
  <si>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</si>
  <si>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</si>
  <si>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</si>
  <si>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</si>
  <si>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</si>
  <si>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</si>
  <si>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</si>
  <si>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</si>
  <si>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</si>
  <si>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</si>
  <si>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</si>
  <si>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</si>
  <si>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</si>
  <si>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</si>
  <si>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</si>
  <si>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</si>
  <si>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</si>
  <si>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</si>
  <si>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</si>
  <si>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</si>
  <si>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</si>
  <si>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</si>
  <si>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</si>
  <si>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</si>
  <si>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</si>
  <si>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</si>
  <si>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</si>
  <si>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</si>
  <si>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</si>
  <si>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</si>
  <si>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</si>
  <si>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</si>
  <si>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</si>
  <si>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</si>
  <si>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</si>
  <si>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</si>
  <si>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</si>
  <si>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</si>
  <si>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</si>
  <si>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</si>
  <si>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</si>
  <si>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</si>
  <si>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</si>
  <si>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</si>
  <si>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</si>
  <si>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</si>
  <si>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</si>
  <si>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</si>
  <si>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</si>
  <si>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</si>
  <si>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</si>
  <si>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</si>
  <si>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</si>
  <si>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</si>
  <si>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</si>
  <si>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</si>
  <si>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</si>
  <si>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</si>
  <si>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</si>
  <si>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</si>
  <si>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</si>
  <si>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</si>
  <si>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</si>
  <si>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</si>
  <si>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</si>
  <si>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</si>
  <si>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</si>
  <si>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</si>
  <si>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</si>
  <si>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CALIDAD</t>
  </si>
  <si>
    <t>TOTAL DE PROFESIONALES EN LA SALUD ENCUESTADOS QUE CONCLUYEN SU FORMACIÓN EN EL MISMO PERÍODO</t>
  </si>
  <si>
    <t>x</t>
  </si>
  <si>
    <t>=</t>
  </si>
  <si>
    <t>ALUMNOS PROGRAMADOS</t>
  </si>
  <si>
    <t xml:space="preserve">ALUMNOS FORMADOS  </t>
  </si>
  <si>
    <t xml:space="preserve">ALUMNOS PROGRAMADOS </t>
  </si>
  <si>
    <t>SUMA DE LA CALIFICACIÓN MANIFESTADA POR LOS PROFESIONALES DE LA SALUD QUE CONLCLUYEN POSGRADO NO CLÍNICOS ENCUENTADOS RESPECTO A LA CALIDAD PERCIBIDA DE SU FORMACIÓN</t>
  </si>
  <si>
    <t>REVISTAS ELECTRONICAS</t>
  </si>
  <si>
    <t>ESTADISTICAS</t>
  </si>
  <si>
    <t>NO. DE PRESTAMOS</t>
  </si>
  <si>
    <t>NO. DE PRESTAMOS INTERBIBLIOTECARIOS</t>
  </si>
  <si>
    <t>CATEGORIA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</si>
  <si>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</si>
  <si>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</si>
  <si>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</si>
  <si>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</si>
  <si>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</si>
  <si>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Número de profesores: 32</t>
  </si>
  <si>
    <t>(12) Total de alumnos Inscritos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</si>
  <si>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</si>
  <si>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</si>
  <si>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</si>
  <si>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</si>
  <si>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</si>
  <si>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</si>
  <si>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</si>
  <si>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</si>
  <si>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</si>
  <si>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</si>
  <si>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</si>
  <si>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</si>
  <si>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</si>
  <si>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</si>
  <si>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</si>
  <si>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</si>
  <si>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</si>
  <si>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</si>
  <si>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</si>
  <si>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</si>
  <si>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</si>
  <si>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25-50</t>
  </si>
  <si>
    <t>Total menos bajas</t>
  </si>
  <si>
    <t>3-5</t>
  </si>
  <si>
    <t>cursos</t>
  </si>
  <si>
    <t>10-30</t>
  </si>
  <si>
    <t>15-20</t>
  </si>
  <si>
    <t>POR SISTEMA</t>
  </si>
  <si>
    <t>META ANUAL</t>
  </si>
  <si>
    <t>META SEMEST</t>
  </si>
  <si>
    <t>ALUMNOS DE CAPACITACION PROGRAMADOS</t>
  </si>
  <si>
    <t>TOTAL DE CURSOS DE CAPACITACION PROGRAMADOS</t>
  </si>
  <si>
    <t>90-110</t>
  </si>
  <si>
    <t>total curso</t>
  </si>
  <si>
    <t>numero de curso</t>
  </si>
  <si>
    <t>TOTAL DE PERSONAS ASISTENTES DE EDUCACION CONTINUA  (VII)</t>
  </si>
  <si>
    <t>TOTAL DE PERSONAS PROGRAMADAS PARA EDUCACION CONTINUA      (VII )</t>
  </si>
  <si>
    <t>total de alumnos</t>
  </si>
  <si>
    <t>No. DE POSGRADOS ACADEMICOS QUE UIMPARTEN EL INST</t>
  </si>
  <si>
    <t>egresados</t>
  </si>
  <si>
    <t>profesores</t>
  </si>
  <si>
    <t>Formato</t>
  </si>
  <si>
    <t>Total-bajas</t>
  </si>
  <si>
    <t>E-1-1</t>
  </si>
  <si>
    <t>E-1-2</t>
  </si>
  <si>
    <t>E-II</t>
  </si>
  <si>
    <t>E-III-1</t>
  </si>
  <si>
    <t>E-III-2</t>
  </si>
  <si>
    <t>E-IIV</t>
  </si>
  <si>
    <t>E-V</t>
  </si>
  <si>
    <t>E-VII</t>
  </si>
  <si>
    <t>E-VIII</t>
  </si>
  <si>
    <t>E-IX</t>
  </si>
  <si>
    <t>EGRESADOS</t>
  </si>
  <si>
    <t>Total Egresados</t>
  </si>
  <si>
    <t>Cuadro Resumen</t>
  </si>
  <si>
    <t>alumnos</t>
  </si>
  <si>
    <t>Alumnos Aprobados</t>
  </si>
  <si>
    <t>total</t>
  </si>
  <si>
    <t xml:space="preserve">ALUMNOS DE EDUCACIÓN CONTINUA Y CAPACITADOS      </t>
  </si>
  <si>
    <t>IV.  INDICADORES DE ENSEÑANZA</t>
  </si>
  <si>
    <t>0.5-2.0</t>
  </si>
  <si>
    <t>95-100</t>
  </si>
  <si>
    <t>70-100</t>
  </si>
  <si>
    <t>ENVIADO EN JUNTA DE GOB 2013-01</t>
  </si>
  <si>
    <t>Endocrinología</t>
  </si>
  <si>
    <t>Gastroenterología</t>
  </si>
  <si>
    <t>Hematología</t>
  </si>
  <si>
    <t>Infectología</t>
  </si>
  <si>
    <t>Reumatología</t>
  </si>
  <si>
    <t>X</t>
  </si>
  <si>
    <t>INSTITUCIÓN: INSTITUTO NACIONAL DE CIENCIAS MEDICAS Y NUTRICION SALVADOR ZUBIRÁN</t>
  </si>
  <si>
    <t>Académico/Asistencia</t>
  </si>
  <si>
    <t>4 Años</t>
  </si>
  <si>
    <t>Escuela de Enfermía María Elena Maza Brito del INCMNSZ.</t>
  </si>
  <si>
    <t>1 Año</t>
  </si>
  <si>
    <t>ENEO/UNAM/ESC.ENF.</t>
  </si>
  <si>
    <t>Curso</t>
  </si>
  <si>
    <t>Instrucción sobre Diabetes Mellitus</t>
  </si>
  <si>
    <t>Pacientes y familiares</t>
  </si>
  <si>
    <t>Departamento de Diabetes</t>
  </si>
  <si>
    <t>Curso para pacientes con Alzheimer</t>
  </si>
  <si>
    <t>Departamento de Geriatria</t>
  </si>
  <si>
    <t>INSTITUCIÓN: INSTITUTO NACIONAL DE CIENCIAS MÉDICAS Y NUTRICIÓN SALVADOR ZUBIRÁN</t>
  </si>
  <si>
    <t xml:space="preserve">FECHA: </t>
  </si>
  <si>
    <t>2° Semestre Licenciatura en Enfermería y Obstetricia</t>
  </si>
  <si>
    <t>4° Semestre Licenciatura en Enfermería y Obstetricia</t>
  </si>
  <si>
    <t>6° Semestre Licenciatura en Enfermería y Obstetricia</t>
  </si>
  <si>
    <t>8° Semestre Licenciatura en Enfermería y Obstetricia</t>
  </si>
  <si>
    <t>Especialidad del Adulto en Estado Crítico</t>
  </si>
  <si>
    <t>Especialidad en Enfermería del Anciano</t>
  </si>
  <si>
    <t xml:space="preserve">Acceso libre </t>
  </si>
  <si>
    <t>XX</t>
  </si>
  <si>
    <t>N.RR.</t>
  </si>
  <si>
    <t>Personal del Instituto</t>
  </si>
  <si>
    <t>Conricyt</t>
  </si>
  <si>
    <t>cuadro E-1-1</t>
  </si>
  <si>
    <t>total  de egresados</t>
  </si>
  <si>
    <t>cuadro resume de cursos de educacion continua MIR</t>
  </si>
  <si>
    <t>edu</t>
  </si>
  <si>
    <t>mala</t>
  </si>
  <si>
    <t>ALUMNOS FORMADOS 2014 anual</t>
  </si>
  <si>
    <t>MEDICINA INTERNA</t>
  </si>
  <si>
    <t>Coloproctología</t>
  </si>
  <si>
    <t>Dermatología</t>
  </si>
  <si>
    <t>Geriatría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</si>
  <si>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</si>
  <si>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</si>
  <si>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</si>
  <si>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</si>
  <si>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</si>
  <si>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</si>
  <si>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>Urología</t>
  </si>
  <si>
    <t>( 6 ) No de alumnos</t>
  </si>
  <si>
    <t>( 6 ) No de  alumnos Apro</t>
  </si>
  <si>
    <t>CURSO</t>
  </si>
  <si>
    <t xml:space="preserve">CURSO DE BIOSEGURIDAD EN EL MANEJO DE QUIMIOTERAPIAS </t>
  </si>
  <si>
    <t>Personal Interno y Externo</t>
  </si>
  <si>
    <t xml:space="preserve">EXAMEN </t>
  </si>
  <si>
    <t>EXAMEN DE CERTIFICACIÓN EN NEUROLOGÍA</t>
  </si>
  <si>
    <t>CURSO INTERNACIONAL</t>
  </si>
  <si>
    <t>IX CURSO INTERNACIONAL DE CIRUGÍA "DR. HÉCTOR OROZCO"</t>
  </si>
  <si>
    <t>CURSO DE INDUCCIÓN A RESIDENTES DE NUEVO INGRESO</t>
  </si>
  <si>
    <t>CURSO INTERNACIONAL DE ACTUALIDADES EN ANESTERIOLOGÍA 2016</t>
  </si>
  <si>
    <t>CURSO FUNDAMENTAL CRITICAL CARE SUPPORT 2016</t>
  </si>
  <si>
    <t>CURSO INTERVENCIONES DE ENFERMERIA EN EL TRANSPLANTES DE MEDULA ÓSEA</t>
  </si>
  <si>
    <t xml:space="preserve">CURSO </t>
  </si>
  <si>
    <t>7o CURSO DE NEFROPATOLOGÍA</t>
  </si>
  <si>
    <t>CURSO DE ACCIONES CONTRA DESASTRES</t>
  </si>
  <si>
    <t>SEMINARIO</t>
  </si>
  <si>
    <t xml:space="preserve">SEMINARIO DE ONCOLOGÍA </t>
  </si>
  <si>
    <t>CURSO DE REANIMACIÓN CARDIOPULMONAR (BLS) (ACLS)</t>
  </si>
  <si>
    <t>CURSO DE TECNOLOGÍAS PARA LA ETAPA TERMINAL</t>
  </si>
  <si>
    <t>CONGRESO INTERNACIONAL</t>
  </si>
  <si>
    <t>9o CONGRESO INTERNACIONAL DE ENDOSCOPIA TERAPEUTICA</t>
  </si>
  <si>
    <t xml:space="preserve">1er SEMINARIO EL AFECTO DE LAS GRASAS Y LOS ACEITES EN LA SALUD </t>
  </si>
  <si>
    <t>SEMINARIO DE  IMPACTO DE LAS GRASAS Y LOS ACEITES EN LA SALUD</t>
  </si>
  <si>
    <t>COLOQUIO</t>
  </si>
  <si>
    <t xml:space="preserve">VIII COLOQUIO DE OBESIDAD </t>
  </si>
  <si>
    <t xml:space="preserve">VIII COLOQUIO DE TRANSTORNOS DE LA CONDUCTA ALIMENTARIA </t>
  </si>
  <si>
    <t>PRESENTACIÓN DE LIBRO</t>
  </si>
  <si>
    <t>PRESENTACIÓN DE LIBRO INV.LUZ MARÍA ESPINOZA</t>
  </si>
  <si>
    <t>CURSO PROGRESO DE ENFERMERIA AMEH ENFEMERIA ONCOHEMAT OLOGICA</t>
  </si>
  <si>
    <t xml:space="preserve">CURSO DE FORMACIÓN DE AUDITORES INTERNOS Y REGULACIÓN SANITARIA EN SISTEMA DE GESTIÓN (ISO-9001:2015,ISO 15189) APLICABLE A LA SEGURIDAD Y CALIDAD DE PACIENTE </t>
  </si>
  <si>
    <t>V CURSO DE ENFERMERIA:EL CUIDADO DEL PACIENTE CON CANCER UN RETO MULTIDISCIPLINARIO</t>
  </si>
  <si>
    <t>2° CURSO DE INMUNOLOGÍA Y NUTRICIÓN</t>
  </si>
  <si>
    <t xml:space="preserve">5°CURSO DE ENFERMERIA:EL CUIDADO DEL PACIENTE CON CANCER </t>
  </si>
  <si>
    <t xml:space="preserve">CONGRESO </t>
  </si>
  <si>
    <t>CONGRESO DE SALUD GLOBAL</t>
  </si>
  <si>
    <t>TERCER SEMINARIO DE ALIMENTOS EN LATADOS</t>
  </si>
  <si>
    <t>SIMPOSIO</t>
  </si>
  <si>
    <t>SIMPOSIO DE OBESIDAD,HIPERTENSIÓN Y DIABETES UN ENFOQUE MULTIDISCIPLINARIO</t>
  </si>
  <si>
    <t>7 CURSO DE SERVICIO DE GERIATRÍA</t>
  </si>
  <si>
    <t>SESIÓN</t>
  </si>
  <si>
    <t>SESIÓN DE DÍA MUNDIAL DE LA SALUD DIGESTIVA</t>
  </si>
  <si>
    <t xml:space="preserve">SESIÓN DE DÍA INTERNACIONAL DE LA TOMA DE CONCIENCIA DEL ABUSO Y MALTRATO A LA PERSONA ADULTA MAYOR </t>
  </si>
  <si>
    <t>2 CURSO DE SEGURIDAD Y CALIDAD EN EL TRASLADO-MOVILIZACIÓN DEL PACIENTE</t>
  </si>
  <si>
    <t>CURSO ULTRASONIDO Y ECOCARDIOGRAFIA EN ANESTESIA (USECA)</t>
  </si>
  <si>
    <t>CURSO DE ECOCARDIOGRAFIA PERIOPERATORIA Y DE CUIDADO CRITICO</t>
  </si>
  <si>
    <t>PERSONAL DEL INSTITUTO</t>
  </si>
  <si>
    <t>PERIODO:  DEL 1 DE ENERO AL 31 DE DICIEMBRE DEL 2016</t>
  </si>
  <si>
    <t>7 de abril del 2016</t>
  </si>
  <si>
    <t>ANUAL</t>
  </si>
  <si>
    <t>(2015 - ANUAL)</t>
  </si>
  <si>
    <t>(2016 - ANUAL)</t>
  </si>
  <si>
    <t>PERIODO: DEL1 DE JULIO AL 31 DE DICIEMBRE DE 2016</t>
  </si>
  <si>
    <t>1er  Licenciatura en Enfermería y Obstetricia</t>
  </si>
  <si>
    <t>3er  Licenciatura en Enfermería y Obstetricia</t>
  </si>
  <si>
    <t>5to Licenciatura en Enfermería y Obstetricia</t>
  </si>
  <si>
    <t>7mo. Licenciatura en Enfermería y Obstetricia</t>
  </si>
  <si>
    <t>Clasificación y Desclasificación de la Información</t>
  </si>
  <si>
    <t>Organización y Conservación de los Archivos de las Dependencias y Entidades de la Administración Pública Federal</t>
  </si>
  <si>
    <t>Inducción al INCMNSZ</t>
  </si>
  <si>
    <t>Ética Pública</t>
  </si>
  <si>
    <t>Curso-taller</t>
  </si>
  <si>
    <t>2do. Curso Teórico-Práctico de Acciones Básicas ante Emergencias y Desastres</t>
  </si>
  <si>
    <t>Condiciones Generales de Trabajo</t>
  </si>
  <si>
    <t>Inducción al Servicio de Alimentos</t>
  </si>
  <si>
    <t>Ley Federal de Transparencia y Acceso a la Información Pública Gubernamental en el marco de la LGTAIP</t>
  </si>
  <si>
    <t>Inducción</t>
  </si>
  <si>
    <t>Manejo de extintores</t>
  </si>
  <si>
    <t>Declaración Informativa sobre Situación Fiscal del 32-H del CFF y Comparativo con SIPRED</t>
  </si>
  <si>
    <t>Reentrenamiento en Protección Radiológica en el Diagnóstico Médico con Rayos X, nivel POE</t>
  </si>
  <si>
    <t>Vales de pasajes y alimentos</t>
  </si>
  <si>
    <t>Técnicas para Optimizar la Atención a Pacientes en Situación de Crisis</t>
  </si>
  <si>
    <t>Excel básico-intermedio</t>
  </si>
  <si>
    <t>Medidas de seguridad en la operación de marmitas</t>
  </si>
  <si>
    <t>Calidad en la Atención al Usuario</t>
  </si>
  <si>
    <t>Plática</t>
  </si>
  <si>
    <t>Regímenes de Pensión</t>
  </si>
  <si>
    <t>Décimo transitorio</t>
  </si>
  <si>
    <t>Cuentas individuales</t>
  </si>
  <si>
    <t>El papel del sector salud en el combate a la trata de personas</t>
  </si>
  <si>
    <t>Actualización Fiscal</t>
  </si>
  <si>
    <t>Integral de Office
Grupo 1</t>
  </si>
  <si>
    <t>Integral de Office
Grupo 2</t>
  </si>
  <si>
    <t>Introducción a la Administración Pública Mexicana</t>
  </si>
  <si>
    <t>Subestaciones Eléctricas</t>
  </si>
  <si>
    <t>Nóminas para Principiantes</t>
  </si>
  <si>
    <t>Refrigeración y Aire Acondicionado</t>
  </si>
  <si>
    <t>Ética para la Investigación de Animales</t>
  </si>
  <si>
    <t>Trabajo en Equipo</t>
  </si>
  <si>
    <t>PostgreSQL Administrador</t>
  </si>
  <si>
    <t>Liderazgo y Solución de Problemas Grupo 1</t>
  </si>
  <si>
    <t>Liderazgo y Solución de Problemas Grupo 2</t>
  </si>
  <si>
    <t>Taller de Calderas</t>
  </si>
  <si>
    <t>Organización y Conservación de Archivos Grupo 01</t>
  </si>
  <si>
    <t>Organización y Conservación de Archivos Grupo 02</t>
  </si>
  <si>
    <t>Organización y Conservación de Archivos Grupo 03</t>
  </si>
  <si>
    <t>Organización y Conservación de Archivos Grupo 04</t>
  </si>
  <si>
    <t>Organización y Conservación de Archivos Grupo 05</t>
  </si>
  <si>
    <t>Organización y Conservación de Archivos Grupo 06</t>
  </si>
  <si>
    <t>Organización y Conservación de Archivos Grupo 07</t>
  </si>
  <si>
    <t>3er. Curso Teórico Práctico de Acciones Básicas ante Emergencias y Desastres</t>
  </si>
  <si>
    <t>Ley General de Transparencia y Acceso a la Información Pública Gubernamental</t>
  </si>
  <si>
    <t>Seguridad y Manejo de Montacargas</t>
  </si>
  <si>
    <t>ESPECIALIDADES DE ENTRADA DIRECTA</t>
  </si>
  <si>
    <t>Enero – Diciembre 2016</t>
  </si>
  <si>
    <t>Anatomía patológica</t>
  </si>
  <si>
    <t>Anestesiología</t>
  </si>
  <si>
    <t>Cirugía general</t>
  </si>
  <si>
    <t>Genética médica</t>
  </si>
  <si>
    <t xml:space="preserve">Geriatría </t>
  </si>
  <si>
    <t>Imagenología diagnóstica y terapéutica</t>
  </si>
  <si>
    <t>Medicina interna</t>
  </si>
  <si>
    <t>SUBESPECIALIDADES</t>
  </si>
  <si>
    <t>Angiología y Cx. Vascular</t>
  </si>
  <si>
    <t>Biología de la Reproducción</t>
  </si>
  <si>
    <t>CURSOS DE ALTA ESPECIALIDAD</t>
  </si>
  <si>
    <t>Algología</t>
  </si>
  <si>
    <t>Anestesia para trasplantes</t>
  </si>
  <si>
    <t>Cardioneumología</t>
  </si>
  <si>
    <t>Cirugía de la mano reumática</t>
  </si>
  <si>
    <t>Cirugía endocrina</t>
  </si>
  <si>
    <t>Cirugía hepato-pancreatico-biliar</t>
  </si>
  <si>
    <t>Cirugía toracoscópica</t>
  </si>
  <si>
    <t>Diabetes y metabolismo</t>
  </si>
  <si>
    <t>Diagnóstico por imagen en neurología</t>
  </si>
  <si>
    <t>Ecocardiografía</t>
  </si>
  <si>
    <t>Endoscopia gastrointestinal</t>
  </si>
  <si>
    <t>Enfermedad inflamatoria intestinal</t>
  </si>
  <si>
    <t>Enfermedad vascular cerebral</t>
  </si>
  <si>
    <t>Enfermedades del metabolismo mineral</t>
  </si>
  <si>
    <t>Enfermedades neuromusculares</t>
  </si>
  <si>
    <t>Enfermedades tiroideas</t>
  </si>
  <si>
    <t>Geriatría neurológica</t>
  </si>
  <si>
    <t>Hepatología clínica</t>
  </si>
  <si>
    <t>Imagen cariovascular por tomografía computada y resonancia magnética</t>
  </si>
  <si>
    <t>Imagen de cabeza y cuello</t>
  </si>
  <si>
    <t>Imagen por tomografía computada multicorte de tórax y abdomen</t>
  </si>
  <si>
    <t>Imagen y procedimientos de intervención en la glándula mamaria</t>
  </si>
  <si>
    <t>Medicina peroperatoria</t>
  </si>
  <si>
    <t>Motilidad gastrointestinal</t>
  </si>
  <si>
    <t>Nefrología del trasplante</t>
  </si>
  <si>
    <t>Neuropatología</t>
  </si>
  <si>
    <t>Neuroendocrinología</t>
  </si>
  <si>
    <t>Obesidad</t>
  </si>
  <si>
    <t>Oftalmología en medicina interna</t>
  </si>
  <si>
    <t>Patología gastrointestinal</t>
  </si>
  <si>
    <t>Patología molecular y subcelular aplicado al diagnóstico</t>
  </si>
  <si>
    <t>Patología oncológica</t>
  </si>
  <si>
    <t>Psiquiatría de enlace</t>
  </si>
  <si>
    <t>Radiología intervencionista vascular periférica torácica abdominal</t>
  </si>
  <si>
    <t>Reconstrucción articular de cadera y rodilla</t>
  </si>
  <si>
    <t>Resonancia magnética</t>
  </si>
  <si>
    <t>Trasplante de células progenitoras hematopoyéticas en adultos</t>
  </si>
  <si>
    <t>Trasplante renal 1</t>
  </si>
  <si>
    <t>Trastornos del sistema nervioso autónomo</t>
  </si>
  <si>
    <t>Ultrasonido de abdomen y ultrasonido doppler</t>
  </si>
  <si>
    <t>Ultrasonido endoscópico</t>
  </si>
  <si>
    <t>N= Nacional</t>
  </si>
  <si>
    <t>E= Extranjero</t>
  </si>
  <si>
    <t>AQINCMNSZ (SESIÓN)</t>
  </si>
  <si>
    <t>NEUROLOGÍA (SESIÓN EXTRAORDINARIA)</t>
  </si>
  <si>
    <t>SESIÓN NEFROLOGÍA</t>
  </si>
  <si>
    <t>GASTROLOGÍA (DÍA DEL NUTRIÓLOGO)</t>
  </si>
  <si>
    <t>SESIÓN MEDICINA INTERNA</t>
  </si>
  <si>
    <t>CURSO GRADUACIÓN LAPAROSCOPIA</t>
  </si>
  <si>
    <t>IX CURSO INTERNACIONAL DE CIRUGÍA (DR. HÉCTOR OROZCO)</t>
  </si>
  <si>
    <t>CURSO DE INDUCCIÓN DE MÉDICOS RESIDENTES DE NUEVO INGRESO</t>
  </si>
  <si>
    <t>V CURSO INTERNACIONAL CIRUGÍA EN PARED</t>
  </si>
  <si>
    <t>EXPOSICIÓN DE ARTE</t>
  </si>
  <si>
    <t>CURSO DE ENFERMERÍA</t>
  </si>
  <si>
    <t>7°CURSO DE NEUROPATOLOGÍA DRA. NORMA URIBI</t>
  </si>
  <si>
    <t>CAPACITACIÓN CURSO DE ACCIONES CONTRA DESASTRE</t>
  </si>
  <si>
    <t>ENFERMERÍA (SESIÓN INFORMATIVA PRACTICANTES)</t>
  </si>
  <si>
    <t>ARCHIVO CLÍNICO (JORNADA DEL ARCHIVISTA)</t>
  </si>
  <si>
    <t>DIR. DE INVESTIGACIÓN COLEGIO BIOÉTICA</t>
  </si>
  <si>
    <t>9° CONGRESO INTERNACIONAL DE ENDOSCOPIA TERAPÉUTICA</t>
  </si>
  <si>
    <t>PRUEBAS DE AUDIO NUT. ANIMAL</t>
  </si>
  <si>
    <t>CLÍNICA OBESIDAD</t>
  </si>
  <si>
    <t>EPIDEMIOLOGÍA HOSPITALARIA</t>
  </si>
  <si>
    <t>TERCER SEMINARIO ALIMENTOS ENLATADOS DIRECCIÓN DE NUTRICIÓN</t>
  </si>
  <si>
    <t>DÍA MUNDIAL DE LA SALUD DIGESTIVA</t>
  </si>
  <si>
    <t>DERMATOLOGÍA CURSO DE UÑAS Y PELO</t>
  </si>
  <si>
    <t>FORO INTERNCIONAL DE MEDICINA DEL DOLOR Y PALIATIVA CLÍNICA DEL DOLOR</t>
  </si>
  <si>
    <t>CURSO MOVILIZACIÓN DE PACIENTES TERAPIA INTENSIVA</t>
  </si>
  <si>
    <t>COLEGIO DE QUÍMICOS DEL ÁREA CLÍNICA</t>
  </si>
  <si>
    <t>ENFERMERÍA DÍA ACADÉMICO</t>
  </si>
  <si>
    <t>CURSO PANAMERICANO DE ULTRASONIDO ANORECTAL Y PISO PÉLVICO</t>
  </si>
  <si>
    <t>CURSO DE COLABORACIÓN CONBIOETICA DR. C. AGUILAR</t>
  </si>
  <si>
    <t>4° CURSO PARA PACIENTES CON APNEA DEL SUEÑO Y SUS FAMILIARES</t>
  </si>
  <si>
    <t>NEFROLOGÍA</t>
  </si>
  <si>
    <t>CONGRESO MEXICANO DE NUTRIOLOGÍA</t>
  </si>
  <si>
    <t>GERIATRÍA (DÍA DEL ANCIANO)</t>
  </si>
  <si>
    <t>XIII CURSO DE OBESIDAD</t>
  </si>
  <si>
    <t>DIR. GRAL. (CONGRESO DE AVANCES DE MEDICINA INTERNA)</t>
  </si>
  <si>
    <t>TALLER DE GERIATRÍA DR. REYES</t>
  </si>
  <si>
    <t>CURSO DE GASTROENTEROLOGÍA DR. USCANGA</t>
  </si>
  <si>
    <t>DERMATOLOGÍA DRA. JUDITH DOMÍNGUEZ.</t>
  </si>
  <si>
    <t>XVIII CURSO DE CARDIOLOGÍA Y MEDICINA INTERNA</t>
  </si>
  <si>
    <t>JORNADAS DE ENFERMERÍA</t>
  </si>
  <si>
    <t>NUTRICIÓN ANIMAL SIMPOSIO</t>
  </si>
  <si>
    <t>DÍA MUNDIAL DE LA DIABETES</t>
  </si>
  <si>
    <t>CONFERENCIAS DE MEDICINA INTERNA</t>
  </si>
  <si>
    <t>CURSO DE LABORATORIO CENTRAL</t>
  </si>
  <si>
    <t>SESIÓN DE MEDICINA INTERNA</t>
  </si>
  <si>
    <t>CURSO GERIATRÍA</t>
  </si>
  <si>
    <t>IV CURSO DE INSTITUTOS TÉCNICOS RADIOLÓGICOS</t>
  </si>
  <si>
    <t>SESIÓN DE NEFROLOGÍA</t>
  </si>
  <si>
    <t>SEMESTRAL</t>
  </si>
  <si>
    <t>CURSO SEMESTRAL DE GASTROENTEROLOGÍA</t>
  </si>
  <si>
    <t>MSEMESTRAL de Contabilidad Gubernamental para el Sector Paraestatal y la Aplicación Práctica de las Normas de Información Financiera Gubernamental</t>
  </si>
  <si>
    <t>PERIODO:  DEL 1 DE ENERO AL 30 DE JUNIO DEL 2017</t>
  </si>
  <si>
    <t>AUTORIZÓ</t>
  </si>
  <si>
    <t>DR. SERGIO PONCE DE LEÓN ROSALES
DIRECTOR DE ENSEÑANZA</t>
  </si>
  <si>
    <t>TITULAR DEL ÁREA SUSTANTIVA (NOMBRE Y FIRMA)</t>
  </si>
  <si>
    <t>Rotante por Infectología</t>
  </si>
  <si>
    <t>Rotante por Medicina Interna</t>
  </si>
  <si>
    <t>Rotante por Endocrinología</t>
  </si>
  <si>
    <t>Rotante por Terapia Intensiva</t>
  </si>
  <si>
    <t>Rotante por Cirugía</t>
  </si>
  <si>
    <t>ANATOMIA PATOLOGICA</t>
  </si>
  <si>
    <t>ANESTESIOLOGIA</t>
  </si>
  <si>
    <t>CIRUGÍA GENERAL</t>
  </si>
  <si>
    <t>GENÉTICA MÉDICA</t>
  </si>
  <si>
    <t>GERIATRÍA</t>
  </si>
  <si>
    <t>UROLOGÍA</t>
  </si>
  <si>
    <t>IMAGENOLOGÍA DIAGNÓSTICA Y TERAPÉUTICA</t>
  </si>
  <si>
    <t>Rotante por Oncología</t>
  </si>
  <si>
    <t>Rotante por Angiología</t>
  </si>
  <si>
    <t>Rotante por Gastroenterología</t>
  </si>
  <si>
    <t>Rotante por Clínica del Dolor</t>
  </si>
  <si>
    <t>Rotante por Biología de la Reproducción</t>
  </si>
  <si>
    <t>Rotante por Radiología</t>
  </si>
  <si>
    <t>Rotante por Dermatología</t>
  </si>
  <si>
    <t>Rotante por Hematología</t>
  </si>
  <si>
    <t>Rotante por Genética</t>
  </si>
  <si>
    <t>Rotante por Oftalmología</t>
  </si>
  <si>
    <t>Rotante por Geriatría</t>
  </si>
  <si>
    <t>Rotante por Nefrología</t>
  </si>
  <si>
    <t>Hospital Genera "Dr. Gaudencio González Garza"</t>
  </si>
  <si>
    <t>R2 - Endocrinología</t>
  </si>
  <si>
    <t>R3 - Endocrinología</t>
  </si>
  <si>
    <t>R4 - Medicina Interna</t>
  </si>
  <si>
    <t>Rotante por Anestesiología</t>
  </si>
  <si>
    <t>Hospital General "Dr. Salvador Zubirán Anchondo"</t>
  </si>
  <si>
    <t>Hospita General "Miguel Silva"</t>
  </si>
  <si>
    <t>Hospital General León</t>
  </si>
  <si>
    <t>Rotante por Reumatología</t>
  </si>
  <si>
    <t>Hospita General de Mexicali</t>
  </si>
  <si>
    <t>R3 - Medicina Interna</t>
  </si>
  <si>
    <t>R3 - Nefrología</t>
  </si>
  <si>
    <t>R4 - Cirugía General</t>
  </si>
  <si>
    <t>R3 - Anestesiología</t>
  </si>
  <si>
    <t>R2 - Imagenología Diagnóstica y terapéutica</t>
  </si>
  <si>
    <t>R4 - Geriatría</t>
  </si>
  <si>
    <t>Centro Médico Nacional 20 de Noviembre ISSSTE</t>
  </si>
  <si>
    <t>Rotante por Microbiología Clínica</t>
  </si>
  <si>
    <t>R4 - Psiquiatría</t>
  </si>
  <si>
    <t>R3 - Cirugía General</t>
  </si>
  <si>
    <t xml:space="preserve">Centro de A lta Especialidad "Dr. Rafel Lucio" </t>
  </si>
  <si>
    <t>Hospita de Alta Especialidad de Oaxaca</t>
  </si>
  <si>
    <t>Hospital Central "Dr. Ignacio Morones Prieto"</t>
  </si>
  <si>
    <t>R3 - Patología Clínica</t>
  </si>
  <si>
    <t>R3 - Gastroenterología</t>
  </si>
  <si>
    <t>R1 - Hematología</t>
  </si>
  <si>
    <t>Hospital General de Occidente</t>
  </si>
  <si>
    <t>Hospital de Especialidades CDMX  "Dr. Belisario Dominguez"</t>
  </si>
  <si>
    <t>R3 - Medicina Familiar</t>
  </si>
  <si>
    <t>Centro Medico Nacional Siglo XXI de Especialidades</t>
  </si>
  <si>
    <t>R2 - Infectología</t>
  </si>
  <si>
    <t>Instituto Nacional de Pediatría</t>
  </si>
  <si>
    <t>Hospital Civil de Guadalajara</t>
  </si>
  <si>
    <t>Hospital de Especialidades C.V.N. Siglo XXI " Bernardo Sepulveda Gutierrez" IMSS</t>
  </si>
  <si>
    <t>Centro Médico ABC</t>
  </si>
  <si>
    <t>R4 - Imagenología Diagnóstica y Terapéutica</t>
  </si>
  <si>
    <t xml:space="preserve">R4 - Neurología </t>
  </si>
  <si>
    <t>Rotante por Neurofisiología</t>
  </si>
  <si>
    <t>Medica Sur</t>
  </si>
  <si>
    <t>Hospital Central Sur de Alta Especialidad PEMEX</t>
  </si>
  <si>
    <t>R2 - Medicina Interna</t>
  </si>
  <si>
    <t>Dirección General de Epidemiología</t>
  </si>
  <si>
    <t>Hospital General "Dr. Manuel Gea Gonzalez"</t>
  </si>
  <si>
    <t>R3 - Anatomía patológica</t>
  </si>
  <si>
    <t>Rotante por Anatomía Patológica</t>
  </si>
  <si>
    <t>R2 - Neurocirugía</t>
  </si>
  <si>
    <t>R3 - Imagenología Diagnóstica y Terapéutica</t>
  </si>
  <si>
    <t>Rotante por Radiología e Imagen</t>
  </si>
  <si>
    <t>Hospita Regional de Alta Especialidad de la Peninsula de Yucatán</t>
  </si>
  <si>
    <t>Hospital General "Dr. Aurelio Valdivieso" de Oaxaca</t>
  </si>
  <si>
    <t>Hospital Regional Rio Blanco de Veracruz (HRRB)</t>
  </si>
  <si>
    <t>R2 - Ginecología y Obstetricia</t>
  </si>
  <si>
    <t>Instituto Nacional de Perinatologia</t>
  </si>
  <si>
    <t>Instituto Nacional de Rehabilitación</t>
  </si>
  <si>
    <t>Hospital Regional de Alta Especialidad "Ciudad Salud"</t>
  </si>
  <si>
    <t>Hospital General de México "Dr. Eduardo Liceaga"</t>
  </si>
  <si>
    <t>Rotante por Cirugía Endocrina</t>
  </si>
  <si>
    <t>Hospital Chiapas Nos Une "Jesus Gilberto Gómez Maza"</t>
  </si>
  <si>
    <t>R1 - Endoscopia</t>
  </si>
  <si>
    <t>Rotante por Cirugía Hepato-Pancreato-Biliar</t>
  </si>
  <si>
    <t>Rotante por Patología</t>
  </si>
  <si>
    <t>R2 - Anestesiología</t>
  </si>
  <si>
    <t>Rotante por Neurología y Psiquiatría</t>
  </si>
  <si>
    <t>Hospital Regional "Lic. Adolfo López Mateos"</t>
  </si>
  <si>
    <t>Hospital Juárez de México</t>
  </si>
  <si>
    <t>R2 - Infectología Pediátrica</t>
  </si>
  <si>
    <t>Hospital Infantil de México " Federico Gómez"</t>
  </si>
  <si>
    <t>Hospital Regional "Honorio Delgado"</t>
  </si>
  <si>
    <t>Instituto Nacional de Cancerología</t>
  </si>
  <si>
    <t>Hospital Regional de Alta Especialidad Bajio</t>
  </si>
  <si>
    <t>R3 - Radiología e Imagen</t>
  </si>
  <si>
    <t>R5 - Infectología</t>
  </si>
  <si>
    <t>R2 - Gastroenterología</t>
  </si>
  <si>
    <t>Rotante por Endoscopia</t>
  </si>
  <si>
    <t>R2 - Nefrología</t>
  </si>
  <si>
    <t>R2 - Neurología</t>
  </si>
  <si>
    <t>Instituto Nacional de Perinatología</t>
  </si>
  <si>
    <t>R2 - Oftalmología</t>
  </si>
  <si>
    <t>Tecnológico de Monterrey</t>
  </si>
  <si>
    <t>R3 - Geriatría</t>
  </si>
  <si>
    <t>Rotante por Psiquiatría de Enlace</t>
  </si>
  <si>
    <t>Rotante por Cirugía General</t>
  </si>
  <si>
    <t>Rotante por CAIPADI</t>
  </si>
  <si>
    <t>Hospital "Guillermo Almenara Irigoyen"</t>
  </si>
  <si>
    <t>Rotante por Ecocardiografía</t>
  </si>
  <si>
    <t>R2 - Geriatría</t>
  </si>
  <si>
    <t>Hospital de Especialidades N°25 Centro Medico Noreste</t>
  </si>
  <si>
    <t>Hospital Central Norte de PEMEX</t>
  </si>
  <si>
    <t>Hospital Civil de Culiacán</t>
  </si>
  <si>
    <t>Instituto Nacional de Neurología y Neurocirugía</t>
  </si>
  <si>
    <t>R1 - Medicina Familiar</t>
  </si>
  <si>
    <t>Rotante por Geriatría Médica</t>
  </si>
  <si>
    <t>HGZ/UMF N°8 "Dr. Gilberto Flores Izquierdo"</t>
  </si>
  <si>
    <t>R2 - Cirugia General</t>
  </si>
  <si>
    <t>Instituto Nacional de Psiquiatría "Ramón de la Fuente Muñiz"</t>
  </si>
  <si>
    <t>Hospital Psiquiatrico "Fray Bernardino Álvarez"</t>
  </si>
  <si>
    <t>R2 - Genética Médica</t>
  </si>
  <si>
    <t>Residente en Ecocardiografia</t>
  </si>
  <si>
    <t>Rotación - Ecocardiografia Pediátrica</t>
  </si>
  <si>
    <t>Residente en Patología</t>
  </si>
  <si>
    <t>R3</t>
  </si>
  <si>
    <t>Rotación - Patología Pediátrica</t>
  </si>
  <si>
    <t>R2</t>
  </si>
  <si>
    <t>Residente en Anestesiología</t>
  </si>
  <si>
    <t>Hospital de la Mujer</t>
  </si>
  <si>
    <t>Rotación - Anestesiología Pediátrica</t>
  </si>
  <si>
    <t>Residente en Angiología y Cirugía Vascular</t>
  </si>
  <si>
    <t>Rotación - Cirugía Cardiovascular</t>
  </si>
  <si>
    <t>Instituto Nacional de Cardilogía</t>
  </si>
  <si>
    <t>Hospital Universitari Mútua Terrassa</t>
  </si>
  <si>
    <t>Residente en Dermatología</t>
  </si>
  <si>
    <t>Rotación - Dermatologia Pediátrica</t>
  </si>
  <si>
    <t>Centro Dermatologico "Dr. Ladislao de la Pascua"</t>
  </si>
  <si>
    <t>Residencia en Genetica Médica</t>
  </si>
  <si>
    <t>Rotación - Genética y Genómica</t>
  </si>
  <si>
    <t>Rotación - Genética Humana y Genética de la Nutrición</t>
  </si>
  <si>
    <t>Residencia en Hematología</t>
  </si>
  <si>
    <t>Rotación - Cuidados Paliativos</t>
  </si>
  <si>
    <t>Centro Médico Nacional 20 de Noviembre</t>
  </si>
  <si>
    <t>Residencia en Imagenología Diagnóstica y Terapéutica</t>
  </si>
  <si>
    <t>Hospital Infantil de México</t>
  </si>
  <si>
    <t>Residencia en Nefrología</t>
  </si>
  <si>
    <t>Rotación - Nefrología</t>
  </si>
  <si>
    <t>Residencia en Nutriología Clínica</t>
  </si>
  <si>
    <t>Residencia en Oncología</t>
  </si>
  <si>
    <t>Residencia en Reumatología</t>
  </si>
  <si>
    <t>Residencia en Urología</t>
  </si>
  <si>
    <t>Rotación - Urología</t>
  </si>
  <si>
    <t>Hospital General Agustín O ´Horan</t>
  </si>
  <si>
    <t>Hospital Regional de Alta Especialidad de la Peninsula de Yucatán</t>
  </si>
  <si>
    <t>PERIODO:  DEL 1 DE ENERO AL 30 DE JUNIO DEL 2019</t>
  </si>
  <si>
    <t>1 mes ene</t>
  </si>
  <si>
    <t>ENERO</t>
  </si>
  <si>
    <r>
      <t xml:space="preserve">Hospital Regional 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>Lic. Adolfo Lopez Mateos</t>
    </r>
    <r>
      <rPr>
        <b/>
        <sz val="11"/>
        <rFont val="Arial"/>
        <family val="2"/>
      </rPr>
      <t>"</t>
    </r>
  </si>
  <si>
    <t>Rotante por Patologia</t>
  </si>
  <si>
    <t>R3 - Infectotología</t>
  </si>
  <si>
    <t>Rotante por US Doopler</t>
  </si>
  <si>
    <t>R2 - Endocrinología Pediatrica</t>
  </si>
  <si>
    <t>Rotante por Genética Médica</t>
  </si>
  <si>
    <t>R2 - Infectotología</t>
  </si>
  <si>
    <t xml:space="preserve">Rotante por Reumatología </t>
  </si>
  <si>
    <t>Rotante por Trasplantes</t>
  </si>
  <si>
    <t>R2 - Reumatología Pediátrica</t>
  </si>
  <si>
    <t>Hospital de Alta Especialidad "Dr. Gustavo A Rovirosa Perez"</t>
  </si>
  <si>
    <t>Hospital de Especialidaes "Dr. Antonio Fraga Mouret" la Raza IMSS</t>
  </si>
  <si>
    <t>Hospital II de Vitarte Essalud</t>
  </si>
  <si>
    <t>R   - Nefrología</t>
  </si>
  <si>
    <t>Rotante por Nefropatología</t>
  </si>
  <si>
    <t>Hospital General Regional N°46 IMSS</t>
  </si>
  <si>
    <t>R2 - Hematología</t>
  </si>
  <si>
    <t>R1 - Medicina Nuclear</t>
  </si>
  <si>
    <t>Rotante por Medicina Nuclear</t>
  </si>
  <si>
    <t>Instituto Nacional de Enfermedades Respiratorias (INER)</t>
  </si>
  <si>
    <t>R4 - Radiología e Imagen</t>
  </si>
  <si>
    <t>Sanatorio Durango</t>
  </si>
  <si>
    <t>R   - Epidemiologicos</t>
  </si>
  <si>
    <t>Rotante por Epidemiología Hospitalaria</t>
  </si>
  <si>
    <t>Rotante por Neurología</t>
  </si>
  <si>
    <t>Hospital Nacional Hipólito (UNANUE)</t>
  </si>
  <si>
    <t>Hospital Nacional "Luis N. Sáenz"</t>
  </si>
  <si>
    <t>Rotante por Dirección Médica</t>
  </si>
  <si>
    <t>Hospital Royal North Shore Universidad de Sidney</t>
  </si>
  <si>
    <t xml:space="preserve">Hospital General de Acapulco </t>
  </si>
  <si>
    <t>Hospital Regional "Adolfo López Mateos" ISSSTE</t>
  </si>
  <si>
    <t>Caja de Salud de la Banca Privada Clínica Regional la Paz</t>
  </si>
  <si>
    <t xml:space="preserve">Hospital Seguro Social Universitario </t>
  </si>
  <si>
    <t>Centenario Hospital Miguel Hidalgo</t>
  </si>
  <si>
    <t>R2 - Radiología e imagen</t>
  </si>
  <si>
    <t>Hospital Nacional Daniel Alcides Carrion</t>
  </si>
  <si>
    <t>Hospital Ángeles Metropolitano</t>
  </si>
  <si>
    <t>R   - Anestesiologia</t>
  </si>
  <si>
    <t>UMAE Hospital de Especialidades "Dr. Bernardo Sepulveda Gutierrez"</t>
  </si>
  <si>
    <t>Hospital General Tacuba ISSSTE</t>
  </si>
  <si>
    <t>Hospital de Alta Especialidad de Veracruz</t>
  </si>
  <si>
    <t>R   - Gaestroenterología</t>
  </si>
  <si>
    <t>Asosiación Méxicana de Gastroenterología</t>
  </si>
  <si>
    <t>FEBRERO</t>
  </si>
  <si>
    <t>R2 - Anatomia Patológica</t>
  </si>
  <si>
    <t>UMF Delegación Veracruz Norte N°66 IMSS</t>
  </si>
  <si>
    <t>Médica Sur</t>
  </si>
  <si>
    <t>Hospital General Dr. Manuel Gea González</t>
  </si>
  <si>
    <t>R4 - Radiología</t>
  </si>
  <si>
    <t xml:space="preserve">Rotante por Infectologia </t>
  </si>
  <si>
    <t xml:space="preserve">R4 - Geriatría </t>
  </si>
  <si>
    <t>Hospital Honorio Delgado</t>
  </si>
  <si>
    <t>Hospital Regional Universitario "Jose Ma. del Cabral y Baez"</t>
  </si>
  <si>
    <t>R4 - Anatomía Patologica</t>
  </si>
  <si>
    <t>Centro Medico Nacional 20 de Noviembre ISSSTE</t>
  </si>
  <si>
    <t>MARZO</t>
  </si>
  <si>
    <t>Hospital Central Militar Escuela Nacional de Graduados</t>
  </si>
  <si>
    <t>Hospital Nacional Arzobispado</t>
  </si>
  <si>
    <t>Hospital Regional de Alta Especialidad de Oaxaca</t>
  </si>
  <si>
    <t>Hospital Psiquiatrico "Dr. Rafael Serrano"</t>
  </si>
  <si>
    <t>Hospital Militar Central</t>
  </si>
  <si>
    <t>Rotante por Endocrinología / Infectología</t>
  </si>
  <si>
    <t>Hospital de Salud Mental "Dr. Miguel Vallebueno"</t>
  </si>
  <si>
    <t>Hospital Universitario de Billvitge</t>
  </si>
  <si>
    <t>Hospital Docente "Dr. Francisco E. Moscoso Puello"</t>
  </si>
  <si>
    <t>Ciudad Sanitaria "Dr. Luis E. Aybar" Centro de Gastroenterología</t>
  </si>
  <si>
    <t>Hospital Regional Alta Especialidades de Ixtapauluca</t>
  </si>
  <si>
    <t>R   - Gastroenterología</t>
  </si>
  <si>
    <t>R4 - Gastroenterología</t>
  </si>
  <si>
    <t>Universidad de Costa Rica</t>
  </si>
  <si>
    <t>R5 - Biología de la Reproducción</t>
  </si>
  <si>
    <t>Escuela Militar de Graduados de Sanidad</t>
  </si>
  <si>
    <t>Hospital Regional de Cajamarca</t>
  </si>
  <si>
    <t>R5 - Neuropsiquiatría</t>
  </si>
  <si>
    <t>Hospital de Pediatría CMNO Siglo XXI IMSS</t>
  </si>
  <si>
    <t>R2 - Oncología</t>
  </si>
  <si>
    <t>R5 - Gastroenterología</t>
  </si>
  <si>
    <t>Organozación Mundial de Gastroenterología</t>
  </si>
  <si>
    <t>R3 - Urología</t>
  </si>
  <si>
    <t>Rotante por Urología</t>
  </si>
  <si>
    <t>Centro Médico ISSEMYM</t>
  </si>
  <si>
    <t>R3 - Cardiología</t>
  </si>
  <si>
    <t>Rotante por Cardiología</t>
  </si>
  <si>
    <t>Hospital Español</t>
  </si>
  <si>
    <t>ABRIL</t>
  </si>
  <si>
    <t>Hospital Santa Rosa</t>
  </si>
  <si>
    <t>R4 - Patología Clínica</t>
  </si>
  <si>
    <t>Universidad Peruana Cayetano Heredia</t>
  </si>
  <si>
    <t>Hospital General Regional N°36 IMSS</t>
  </si>
  <si>
    <t>UMAE Hospital de Especialidades CMNO "Lic. Ignacio García Tellez"</t>
  </si>
  <si>
    <t>Hospital Nacional Dos de Mayo</t>
  </si>
  <si>
    <t>Hospital Nacional "Daniel Alcides Carrion"</t>
  </si>
  <si>
    <t>Hospital Miltar Central de la Sabana</t>
  </si>
  <si>
    <t>R2 - Reumatología</t>
  </si>
  <si>
    <r>
      <t xml:space="preserve">Hospital Regional 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>Lic. Adolfo Lopez Mateos" ISSSTE</t>
    </r>
  </si>
  <si>
    <t>R3 - Medicina en Urgencias</t>
  </si>
  <si>
    <t>Hospital Miltar Central de la Paz</t>
  </si>
  <si>
    <t>R4 - Biología de la Reproducción</t>
  </si>
  <si>
    <t>Hospital General de Pachuca y Direcciones de UME</t>
  </si>
  <si>
    <t>Rotante por Laboratorio Clínico</t>
  </si>
  <si>
    <t>Facultad de Medicina Cayetano Heredia</t>
  </si>
  <si>
    <t>R   - Medicina Interna</t>
  </si>
  <si>
    <t>Hospital Regional Ciudad Madero</t>
  </si>
  <si>
    <t>Hospital General de Toluca "Dr. Nicolas San Juan"</t>
  </si>
  <si>
    <t>R2 - Epidemiología Clínica</t>
  </si>
  <si>
    <t>Hospital General Regional N°1 IMSS</t>
  </si>
  <si>
    <t>R3 - Neurología</t>
  </si>
  <si>
    <t>Hospital de Especialidades "Eugenio Espejo"</t>
  </si>
  <si>
    <t>R   - Patología Clínica</t>
  </si>
  <si>
    <t>Facultad de Medicina "Hipolito Unanue"</t>
  </si>
  <si>
    <t>Hospital Obrero N°1 Caja Nacional de Salud</t>
  </si>
  <si>
    <t>Hospital Naval de Especialidades de Veracruz</t>
  </si>
  <si>
    <t>R   - Neuropsiquiatría</t>
  </si>
  <si>
    <t>Hospital "Salvador Gautier"</t>
  </si>
  <si>
    <t>Hospital Genera "Dr. Gaudencio González Garza" La Raza IMSS</t>
  </si>
  <si>
    <t xml:space="preserve">Hospital de Clínicas </t>
  </si>
  <si>
    <t>MAYO</t>
  </si>
  <si>
    <t>Hospital de Durango</t>
  </si>
  <si>
    <t>R3 - Ginecología y Obstetricia</t>
  </si>
  <si>
    <t>Hospital Conchita Christus Muguerza</t>
  </si>
  <si>
    <t>Hospital Ángeles Lomas</t>
  </si>
  <si>
    <t>Hospital Materno Perinatal "Monica Petelini Sáenz"</t>
  </si>
  <si>
    <t>Rotante por Gastroenterologia</t>
  </si>
  <si>
    <t>R   - Imagenología Diagnóstica y terapéutica</t>
  </si>
  <si>
    <t>Hospital Metropolitano "Dr.Bernardo Sepulveda "</t>
  </si>
  <si>
    <t>R1 - Dermatología</t>
  </si>
  <si>
    <t>Hospital General "Dr. Miguel Silva"</t>
  </si>
  <si>
    <t>´XX</t>
  </si>
  <si>
    <t>Rotante por Neurogeriatría</t>
  </si>
  <si>
    <t>Hospital General Regional N°1 de Queretaro</t>
  </si>
  <si>
    <t>R1- Angiología</t>
  </si>
  <si>
    <t>Rotante por Resonancia Magnetica</t>
  </si>
  <si>
    <t>Hospital General de Puebla</t>
  </si>
  <si>
    <t>Hospital Central Sur de Alta Especialidad</t>
  </si>
  <si>
    <t>R3 - Trasplantes</t>
  </si>
  <si>
    <t>UMAE Hospital de Especialidades N°1 CMNO</t>
  </si>
  <si>
    <t>Hospital General Regional N°1 "Dr. Carlos Mac. Gregor Sánchez Navarro"</t>
  </si>
  <si>
    <t>Hopital "Victor Lazarte Echegaray"</t>
  </si>
  <si>
    <t>Hospital General de Atizapán "Dr. Salvador González Herrejón"</t>
  </si>
  <si>
    <t>Centro Nacional Moderno de Atención, Investigación y Capacitación "Arturo Mundet"</t>
  </si>
  <si>
    <t>R   - Hematología</t>
  </si>
  <si>
    <t>R1 - Infectología</t>
  </si>
  <si>
    <t>Hospital Regional de Alta Especialidad de Zumpango</t>
  </si>
  <si>
    <t>Hospital General "Dr. Gaudencio Gonzalez Garza"</t>
  </si>
  <si>
    <t>JUNIO</t>
  </si>
  <si>
    <t>1 mes feb</t>
  </si>
  <si>
    <t>Rotación - Anestesiología</t>
  </si>
  <si>
    <t>Rotación - Analgesia y Anestesia Obstétricia</t>
  </si>
  <si>
    <t>1 mes may</t>
  </si>
  <si>
    <t>Rotación - Patología</t>
  </si>
  <si>
    <t>I mes mar</t>
  </si>
  <si>
    <t>Hospital General "Dr. Manuel Gea González"</t>
  </si>
  <si>
    <t>i mes jun</t>
  </si>
  <si>
    <t>Rotación - Biología de la Reproducción</t>
  </si>
  <si>
    <t>2 mese may - jun</t>
  </si>
  <si>
    <t>2 meses may-  jun</t>
  </si>
  <si>
    <t>I mes abr</t>
  </si>
  <si>
    <t>Residencia en Endocrinología</t>
  </si>
  <si>
    <t>Rotación - Endocrinología en Adultos</t>
  </si>
  <si>
    <t>1 mes jun</t>
  </si>
  <si>
    <t>Rotación - Genética</t>
  </si>
  <si>
    <t>1 mes mar</t>
  </si>
  <si>
    <t>1 mes abr</t>
  </si>
  <si>
    <t xml:space="preserve">Rotación - Genética y Genética Humana </t>
  </si>
  <si>
    <t>Residencia en Neurofisiología</t>
  </si>
  <si>
    <t>Rotación en Neurofisiología Pediátrica</t>
  </si>
  <si>
    <t>Rotación en Monitoreo transquirúrjico Neurofisiologico</t>
  </si>
  <si>
    <t>2 meses jun - jul</t>
  </si>
  <si>
    <t>R1</t>
  </si>
  <si>
    <t>Residencia en Neurología y Psiquiatría</t>
  </si>
  <si>
    <t>Rotación - Neuroftalmología</t>
  </si>
  <si>
    <t>Rotación - Neuropediátria</t>
  </si>
  <si>
    <t>Rotación - Clínica de Obesidad (niños y adultos)</t>
  </si>
  <si>
    <t>1 mes</t>
  </si>
  <si>
    <t>Rotación - Ultrasonido Musculoesquelético</t>
  </si>
  <si>
    <t>Rotación - Radiología e Imagen</t>
  </si>
  <si>
    <t>Rotación - Oncología</t>
  </si>
  <si>
    <t>Rotación - Neuropatias Intersticiales Reumatologícas</t>
  </si>
  <si>
    <t>Instituto Nacional de Enfermedades Respiratorias</t>
  </si>
  <si>
    <t>Rotación - Tumores Ginecológicos</t>
  </si>
  <si>
    <t>2 mes may - jun</t>
  </si>
  <si>
    <t>Rotante por Nutriología Clínica</t>
  </si>
  <si>
    <t>Rotante por Neurología Clínica</t>
  </si>
  <si>
    <t>R4 - Dermatología</t>
  </si>
  <si>
    <t>Centro Dermatológico "Dr. Ladislao de la Pascua"</t>
  </si>
  <si>
    <t>Rotante por Laboratorio de Microbiología</t>
  </si>
  <si>
    <t>Rotante por Patología Clinica</t>
  </si>
  <si>
    <t xml:space="preserve">R1 - Angiología </t>
  </si>
  <si>
    <t>R5 - Cirugía General</t>
  </si>
  <si>
    <t>Rotante por Hepato-Pancreato-Biliar</t>
  </si>
  <si>
    <t>Hospital de México</t>
  </si>
  <si>
    <t>Alt - Patología Clínica</t>
  </si>
  <si>
    <t>Fundación Unuversitaria Ciencias de la Salud</t>
  </si>
  <si>
    <t>Hospital Ángeles del Carmen</t>
  </si>
  <si>
    <t>Alt - Ecocardiografía</t>
  </si>
  <si>
    <t>R5 - Endocrinología</t>
  </si>
  <si>
    <t>Rotante por Intervencionisma - Radiología</t>
  </si>
  <si>
    <t>R4 - Terapia Intensiva</t>
  </si>
  <si>
    <t>Instituto Nacional de Cardiolgía "Dr. Ignacio Chávez"</t>
  </si>
  <si>
    <t>R4 - Nefrología</t>
  </si>
  <si>
    <t>Hospital Nacional "Arzobispo Loayza"</t>
  </si>
  <si>
    <t>Hospital de Especialidaes "Dr. Antonio Fraga Mouret"</t>
  </si>
  <si>
    <t>Hospital Ángeles Pedrega{</t>
  </si>
  <si>
    <t>Hospital Escuela Universitaria Autónoma de Honduras</t>
  </si>
  <si>
    <t>Instituto Nacional de Neurología y Neurocirugía "Manuel Velasco S."</t>
  </si>
  <si>
    <t>Rotante por CEDDEM</t>
  </si>
  <si>
    <t>Hospital Regional N°1 de Octubre</t>
  </si>
  <si>
    <t>R   - Cirugía General</t>
  </si>
  <si>
    <t>Universidad Autónoma de Nicaragua</t>
  </si>
  <si>
    <t>R   - Epidemiología de Enfermedades</t>
  </si>
  <si>
    <t>Universidad del Cauca</t>
  </si>
  <si>
    <t>Angología y Cx. Vascular</t>
  </si>
  <si>
    <t>Biologia de la Reproducción</t>
  </si>
  <si>
    <t>ALGOLOGÍA INTERVENCIONISTA</t>
  </si>
  <si>
    <t>ANESTESIA EN TRASPLANTES</t>
  </si>
  <si>
    <t>CARDIONEUMOLOGÍA</t>
  </si>
  <si>
    <t>CIRUGÍA BARIÁTRICA</t>
  </si>
  <si>
    <t>CIRUGÍA ENDÓCRINA</t>
  </si>
  <si>
    <t>CIRUGÍA DE LA MANO REUMATICA</t>
  </si>
  <si>
    <t>CIRUGÍA HEPATO-PANCREATO-BILIAR</t>
  </si>
  <si>
    <t>CIRUGÍA TORACOSCÓPICA</t>
  </si>
  <si>
    <t>DIABETES Y METABOLISMO</t>
  </si>
  <si>
    <t>DIAGNÓSTICO POR IMAGEN EN NEUROLOGÍA</t>
  </si>
  <si>
    <t>ECOCARDIOGRAFíA CLÍNICA</t>
  </si>
  <si>
    <t>ENDOSCOPIA GASTROINTESTINAL</t>
  </si>
  <si>
    <t>ENDOSCOPIA GASTROINTESTINAL 2</t>
  </si>
  <si>
    <t>ENFERMEDAD INFLAMATORIA INTESTINAL</t>
  </si>
  <si>
    <t>ENFERMEDAD VASCULAR CEREBRAL</t>
  </si>
  <si>
    <t>ENFERMEDADES DEL METABOLISMO MINERAL</t>
  </si>
  <si>
    <t>ENFERMEDADES TIROIDEAS</t>
  </si>
  <si>
    <t>GAMMAPATIAS MONOCLONALES Y MIELOMA MÚLTIPLE</t>
  </si>
  <si>
    <t>GERIATRÍA NEUROLÓGICA</t>
  </si>
  <si>
    <t>HEPATOLOGÍA CLÍNICA Y TRASPLANTE HEPÁTICO</t>
  </si>
  <si>
    <t>IMAGEN CARDIOVASCULAR POR TOMOGRAFÍA COMPUTADA MULTICORTE Y RESONANCIA MAGNÉTICA</t>
  </si>
  <si>
    <t>IMAGEN EN CABEZA Y CUELLO</t>
  </si>
  <si>
    <t>IMAGEN POR TOMOGRAFÍA COMPUTADA DE TÓRAX Y ABDOMEN</t>
  </si>
  <si>
    <t>IMAGEN Y PROCEDIMIENTOS DE INTERVENCION EN LA GLANDULA MAMARIA</t>
  </si>
  <si>
    <t>MEDICINA DEL DOLOR Y PALIATIVA</t>
  </si>
  <si>
    <t>MEDICINA PERIOPERATORIA</t>
  </si>
  <si>
    <t>MOTILIDAD GASTROINTESTINAL</t>
  </si>
  <si>
    <t>NEFROLOGIA DEL TRASPLANTE</t>
  </si>
  <si>
    <t>NEFROPATOLOGÍA</t>
  </si>
  <si>
    <t>NEUROENDOCRINOLOGIA</t>
  </si>
  <si>
    <t>OBESIDAD</t>
  </si>
  <si>
    <t>OFTALMOLOGIA EN MEDICINA INTERNA</t>
  </si>
  <si>
    <t>PATOLOGÍA GASTROINTESTINAL</t>
  </si>
  <si>
    <t>PATOLOGÍA MOLECULAR Y SUBCELULAR APLICADA AL DIAGNÓSTICO MORFOLÓGICO</t>
  </si>
  <si>
    <t>PSIQUIATRIA DE ENLACE</t>
  </si>
  <si>
    <t>RADIOLOGÍA INTERVENCIONISTA VASCULAR PERIFÉRICA TORÁCICA ABDOMINAL Y ONCOLÓGICA</t>
  </si>
  <si>
    <t>RECONSTRUCCIÓN ARTICULAR DE CADERA Y RODILLA</t>
  </si>
  <si>
    <t>RESONANCIA MAGNÉTICA</t>
  </si>
  <si>
    <t>TRANSPLANTE DE CELULAS PROGENITORAS HEMATOPOYETICAS EN ADULTOS</t>
  </si>
  <si>
    <t>TRASPLANTE RENAL</t>
  </si>
  <si>
    <t>TRASPLANTE RENAL 2</t>
  </si>
  <si>
    <t>TRASTORNOS DEL SISTEMA NERVIOSO AUTÓNOMO</t>
  </si>
  <si>
    <t>ULTRASONIDO DE ABDOMEN Y ULTRASONIDO DOPPLER</t>
  </si>
  <si>
    <t>ULTRASONIDO ENDOSCÓPICO</t>
  </si>
  <si>
    <t>VIH-SIDA</t>
  </si>
  <si>
    <t>3º año de medicina</t>
  </si>
  <si>
    <t>U.L.S.A.</t>
  </si>
  <si>
    <t>Geriatria</t>
  </si>
  <si>
    <t>U. PANAMERICANA</t>
  </si>
  <si>
    <t>U. PANAMERICANA - SALLE</t>
  </si>
  <si>
    <t>Internado de Pregrado</t>
  </si>
  <si>
    <t>VARIAS</t>
  </si>
  <si>
    <t>Servicio Social</t>
  </si>
  <si>
    <t>U.N.A.M.</t>
  </si>
  <si>
    <t>|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</si>
</sst>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8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sz val="9"/>
      <name val="MS Sans Serif"/>
      <family val="2"/>
    </font>
    <font>
      <sz val="10"/>
      <name val="Century Gothic"/>
      <family val="2"/>
    </font>
    <font>
      <b/>
      <sz val="14"/>
      <name val="MS Sans Serif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3.5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8.5"/>
      <name val="MS Sans Serif"/>
      <family val="2"/>
    </font>
    <font>
      <sz val="9"/>
      <name val="Calibri"/>
      <family val="2"/>
    </font>
    <font>
      <sz val="8"/>
      <name val="Arial Narrow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sz val="11"/>
      <name val="MS Sans Serif"/>
      <family val="2"/>
    </font>
    <font>
      <b/>
      <sz val="11"/>
      <name val="MS Sans Serif"/>
      <family val="0"/>
    </font>
    <font>
      <b/>
      <sz val="10"/>
      <name val="Open Sans"/>
      <family val="0"/>
    </font>
    <font>
      <sz val="10"/>
      <name val="Open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10"/>
      <name val="MS Sans Serif"/>
      <family val="0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FF0000"/>
      <name val="MS Sans Serif"/>
      <family val="0"/>
    </font>
    <font>
      <b/>
      <sz val="9"/>
      <color rgb="FFFFFFFF"/>
      <name val="Arial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2" applyNumberFormat="0" applyAlignment="0" applyProtection="0"/>
    <xf numFmtId="0" fontId="72" fillId="0" borderId="1" applyNumberFormat="0" applyFill="0" applyBorder="0" applyAlignment="0" applyProtection="0"/>
    <xf numFmtId="0" fontId="73" fillId="0" borderId="1" applyNumberFormat="0" applyFill="0" applyBorder="0" applyAlignment="0" applyProtection="0"/>
    <xf numFmtId="0" fontId="7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76" fillId="21" borderId="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70" fillId="0" borderId="9" applyNumberFormat="0" applyFill="0" applyAlignment="0" applyProtection="0"/>
    <xf numFmtId="0" fontId="81" fillId="0" borderId="10" applyNumberFormat="0" applyFill="0" applyAlignment="0" applyProtection="0"/>
  </cellStyleXfs>
  <cellXfs count="681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9" xfId="0" applyFill="1" applyBorder="1" applyAlignment="1">
      <alignment horizontal="centerContinuous"/>
    </xf>
    <xf numFmtId="0" fontId="0" fillId="1" borderId="18" xfId="0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"/>
    </xf>
    <xf numFmtId="0" fontId="0" fillId="1" borderId="21" xfId="0" applyFill="1" applyBorder="1" applyAlignment="1">
      <alignment horizontal="centerContinuous" vertical="center" wrapText="1"/>
    </xf>
    <xf numFmtId="0" fontId="0" fillId="1" borderId="15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 quotePrefix="1">
      <alignment horizontal="center" vertical="center" wrapText="1"/>
    </xf>
    <xf numFmtId="0" fontId="0" fillId="1" borderId="20" xfId="0" applyFont="1" applyFill="1" applyBorder="1" applyAlignment="1" quotePrefix="1">
      <alignment horizontal="center" vertical="center" wrapText="1"/>
    </xf>
    <xf numFmtId="0" fontId="1" fillId="1" borderId="12" xfId="0" applyFont="1" applyFill="1" applyBorder="1" applyAlignment="1" quotePrefix="1">
      <alignment horizontal="center" vertical="center"/>
    </xf>
    <xf numFmtId="0" fontId="0" fillId="1" borderId="18" xfId="0" applyFill="1" applyBorder="1" applyAlignment="1" quotePrefix="1">
      <alignment horizontal="left"/>
    </xf>
    <xf numFmtId="0" fontId="0" fillId="1" borderId="17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17" xfId="0" applyFont="1" applyFill="1" applyBorder="1" applyAlignment="1">
      <alignment horizontal="centerContinuous"/>
    </xf>
    <xf numFmtId="0" fontId="0" fillId="1" borderId="21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0" fillId="1" borderId="15" xfId="54" applyFont="1" applyFill="1" applyBorder="1" applyAlignment="1">
      <alignment horizontal="centerContinuous" vertical="top"/>
      <protection/>
    </xf>
    <xf numFmtId="0" fontId="0" fillId="1" borderId="12" xfId="54" applyFill="1" applyBorder="1">
      <alignment/>
      <protection/>
    </xf>
    <xf numFmtId="0" fontId="0" fillId="1" borderId="24" xfId="54" applyFill="1" applyBorder="1">
      <alignment/>
      <protection/>
    </xf>
    <xf numFmtId="0" fontId="0" fillId="1" borderId="15" xfId="54" applyFill="1" applyBorder="1" applyAlignment="1">
      <alignment/>
      <protection/>
    </xf>
    <xf numFmtId="0" fontId="0" fillId="1" borderId="12" xfId="54" applyFont="1" applyFill="1" applyBorder="1" applyAlignment="1" quotePrefix="1">
      <alignment horizontal="center"/>
      <protection/>
    </xf>
    <xf numFmtId="0" fontId="0" fillId="1" borderId="12" xfId="54" applyFont="1" applyFill="1" applyBorder="1" applyAlignment="1" quotePrefix="1">
      <alignment horizontal="center" vertical="center" wrapText="1"/>
      <protection/>
    </xf>
    <xf numFmtId="0" fontId="0" fillId="1" borderId="12" xfId="54" applyFont="1" applyFill="1" applyBorder="1" applyAlignment="1">
      <alignment horizontal="center" vertical="center" wrapText="1"/>
      <protection/>
    </xf>
    <xf numFmtId="0" fontId="0" fillId="1" borderId="14" xfId="54" applyFont="1" applyFill="1" applyBorder="1" applyAlignment="1">
      <alignment horizontal="center" vertical="center" wrapText="1"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0" borderId="24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8" fillId="0" borderId="0" xfId="55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8" fillId="0" borderId="0" xfId="55" applyAlignment="1">
      <alignment horizontal="centerContinuous" vertical="center"/>
      <protection/>
    </xf>
    <xf numFmtId="0" fontId="6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8" fillId="0" borderId="0" xfId="55" applyBorder="1">
      <alignment vertical="center"/>
      <protection/>
    </xf>
    <xf numFmtId="0" fontId="6" fillId="1" borderId="15" xfId="55" applyFont="1" applyFill="1" applyBorder="1" applyAlignment="1">
      <alignment horizontal="center" vertical="center" wrapText="1"/>
      <protection/>
    </xf>
    <xf numFmtId="0" fontId="6" fillId="1" borderId="21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/>
      <protection/>
    </xf>
    <xf numFmtId="0" fontId="8" fillId="0" borderId="0" xfId="55" applyBorder="1" applyAlignment="1">
      <alignment horizontal="center"/>
      <protection/>
    </xf>
    <xf numFmtId="0" fontId="8" fillId="0" borderId="0" xfId="55" applyBorder="1" applyAlignment="1">
      <alignment horizontal="left"/>
      <protection/>
    </xf>
    <xf numFmtId="0" fontId="0" fillId="1" borderId="21" xfId="55" applyFont="1" applyFill="1" applyBorder="1" applyAlignment="1">
      <alignment horizontal="centerContinuous" vertical="center"/>
      <protection/>
    </xf>
    <xf numFmtId="0" fontId="0" fillId="1" borderId="14" xfId="55" applyFont="1" applyFill="1" applyBorder="1" applyAlignment="1">
      <alignment horizontal="centerContinuous" vertical="center"/>
      <protection/>
    </xf>
    <xf numFmtId="0" fontId="8" fillId="1" borderId="21" xfId="55" applyFill="1" applyBorder="1">
      <alignment vertical="center"/>
      <protection/>
    </xf>
    <xf numFmtId="0" fontId="8" fillId="1" borderId="13" xfId="55" applyFill="1" applyBorder="1">
      <alignment vertical="center"/>
      <protection/>
    </xf>
    <xf numFmtId="0" fontId="0" fillId="0" borderId="0" xfId="54" applyFill="1" applyAlignment="1">
      <alignment horizontal="centerContinuous"/>
      <protection/>
    </xf>
    <xf numFmtId="0" fontId="0" fillId="1" borderId="21" xfId="54" applyFill="1" applyBorder="1" applyAlignment="1">
      <alignment horizontal="center" vertical="center" wrapText="1"/>
      <protection/>
    </xf>
    <xf numFmtId="0" fontId="0" fillId="1" borderId="14" xfId="54" applyFill="1" applyBorder="1" applyAlignment="1">
      <alignment horizontal="center" vertical="center" wrapText="1"/>
      <protection/>
    </xf>
    <xf numFmtId="0" fontId="0" fillId="1" borderId="15" xfId="54" applyFill="1" applyBorder="1" applyAlignment="1">
      <alignment horizontal="center" vertical="center" wrapText="1"/>
      <protection/>
    </xf>
    <xf numFmtId="0" fontId="0" fillId="1" borderId="11" xfId="54" applyFill="1" applyBorder="1">
      <alignment/>
      <protection/>
    </xf>
    <xf numFmtId="0" fontId="0" fillId="1" borderId="12" xfId="0" applyFont="1" applyFill="1" applyBorder="1" applyAlignment="1">
      <alignment horizontal="center" vertical="center"/>
    </xf>
    <xf numFmtId="0" fontId="11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vertical="center"/>
      <protection/>
    </xf>
    <xf numFmtId="0" fontId="9" fillId="0" borderId="0" xfId="55" applyFont="1" applyFill="1">
      <alignment vertical="center"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6" fillId="1" borderId="17" xfId="55" applyFont="1" applyFill="1" applyBorder="1" applyAlignment="1">
      <alignment horizontal="centerContinuous" vertical="center" wrapText="1"/>
      <protection/>
    </xf>
    <xf numFmtId="0" fontId="6" fillId="1" borderId="19" xfId="55" applyFont="1" applyFill="1" applyBorder="1" applyAlignment="1">
      <alignment horizontal="centerContinuous" vertical="center" wrapText="1"/>
      <protection/>
    </xf>
    <xf numFmtId="0" fontId="6" fillId="1" borderId="14" xfId="55" applyFont="1" applyFill="1" applyBorder="1" applyAlignment="1">
      <alignment horizontal="centerContinuous" vertical="center" wrapText="1"/>
      <protection/>
    </xf>
    <xf numFmtId="0" fontId="6" fillId="1" borderId="12" xfId="55" applyFont="1" applyFill="1" applyBorder="1" applyAlignment="1">
      <alignment horizontal="center" vertical="center" wrapText="1"/>
      <protection/>
    </xf>
    <xf numFmtId="0" fontId="6" fillId="1" borderId="14" xfId="55" applyFont="1" applyFill="1" applyBorder="1" applyAlignment="1">
      <alignment horizontal="center" vertical="center" wrapText="1"/>
      <protection/>
    </xf>
    <xf numFmtId="0" fontId="8" fillId="0" borderId="0" xfId="55" applyBorder="1" applyAlignment="1">
      <alignment horizontal="center" vertical="top"/>
      <protection/>
    </xf>
    <xf numFmtId="0" fontId="8" fillId="0" borderId="0" xfId="55" applyBorder="1" applyAlignment="1">
      <alignment vertical="top"/>
      <protection/>
    </xf>
    <xf numFmtId="0" fontId="8" fillId="1" borderId="14" xfId="55" applyFill="1" applyBorder="1" applyAlignment="1">
      <alignment vertical="center"/>
      <protection/>
    </xf>
    <xf numFmtId="0" fontId="5" fillId="0" borderId="0" xfId="54" applyFont="1" applyAlignment="1">
      <alignment horizontal="centerContinuous" vertical="top" wrapText="1"/>
      <protection/>
    </xf>
    <xf numFmtId="0" fontId="0" fillId="0" borderId="0" xfId="54" applyAlignment="1">
      <alignment horizontal="centerContinuous" vertical="top" wrapText="1"/>
      <protection/>
    </xf>
    <xf numFmtId="0" fontId="0" fillId="0" borderId="0" xfId="54" applyFill="1" applyAlignment="1">
      <alignment horizontal="centerContinuous" vertical="top" wrapText="1"/>
      <protection/>
    </xf>
    <xf numFmtId="0" fontId="4" fillId="0" borderId="0" xfId="54" applyFont="1" applyAlignment="1">
      <alignment horizontal="centerContinuous" vertical="top" wrapText="1"/>
      <protection/>
    </xf>
    <xf numFmtId="0" fontId="4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 applyAlignment="1">
      <alignment vertical="top" wrapText="1"/>
      <protection/>
    </xf>
    <xf numFmtId="0" fontId="0" fillId="1" borderId="15" xfId="54" applyFont="1" applyFill="1" applyBorder="1" applyAlignment="1">
      <alignment horizontal="center"/>
      <protection/>
    </xf>
    <xf numFmtId="0" fontId="0" fillId="1" borderId="15" xfId="54" applyFill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3" borderId="15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/>
      <protection/>
    </xf>
    <xf numFmtId="0" fontId="16" fillId="33" borderId="11" xfId="54" applyFont="1" applyFill="1" applyBorder="1" applyAlignment="1">
      <alignment/>
      <protection/>
    </xf>
    <xf numFmtId="0" fontId="1" fillId="0" borderId="11" xfId="0" applyFont="1" applyBorder="1" applyAlignment="1">
      <alignment/>
    </xf>
    <xf numFmtId="0" fontId="16" fillId="33" borderId="11" xfId="54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0" fontId="15" fillId="33" borderId="15" xfId="54" applyFont="1" applyFill="1" applyBorder="1" applyAlignment="1">
      <alignment wrapText="1"/>
      <protection/>
    </xf>
    <xf numFmtId="0" fontId="18" fillId="34" borderId="12" xfId="0" applyFont="1" applyFill="1" applyBorder="1" applyAlignment="1">
      <alignment horizontal="center" vertical="center"/>
    </xf>
    <xf numFmtId="180" fontId="27" fillId="33" borderId="11" xfId="54" applyNumberFormat="1" applyFont="1" applyFill="1" applyBorder="1" applyAlignment="1">
      <alignment horizontal="center" vertical="center" wrapText="1"/>
      <protection/>
    </xf>
    <xf numFmtId="0" fontId="1" fillId="1" borderId="11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0" fillId="1" borderId="21" xfId="55" applyFont="1" applyFill="1" applyBorder="1" applyAlignment="1">
      <alignment vertical="center"/>
      <protection/>
    </xf>
    <xf numFmtId="3" fontId="0" fillId="0" borderId="15" xfId="54" applyNumberForma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180" fontId="18" fillId="34" borderId="23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3" fontId="18" fillId="34" borderId="24" xfId="0" applyNumberFormat="1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 quotePrefix="1">
      <alignment horizontal="center" vertical="top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top" wrapText="1"/>
    </xf>
    <xf numFmtId="181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wrapText="1"/>
    </xf>
    <xf numFmtId="180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 quotePrefix="1">
      <alignment horizontal="center"/>
    </xf>
    <xf numFmtId="0" fontId="18" fillId="34" borderId="24" xfId="0" applyFont="1" applyFill="1" applyBorder="1" applyAlignment="1">
      <alignment horizontal="center" vertical="justify"/>
    </xf>
    <xf numFmtId="0" fontId="18" fillId="34" borderId="25" xfId="0" applyFont="1" applyFill="1" applyBorder="1" applyAlignment="1">
      <alignment horizontal="center" vertical="justify"/>
    </xf>
    <xf numFmtId="0" fontId="18" fillId="34" borderId="20" xfId="0" applyFont="1" applyFill="1" applyBorder="1" applyAlignment="1" quotePrefix="1">
      <alignment horizontal="center" vertical="center"/>
    </xf>
    <xf numFmtId="0" fontId="18" fillId="34" borderId="23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justify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8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top"/>
    </xf>
    <xf numFmtId="0" fontId="18" fillId="34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vertical="top" wrapText="1"/>
    </xf>
    <xf numFmtId="0" fontId="21" fillId="34" borderId="3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3" fontId="18" fillId="34" borderId="33" xfId="0" applyNumberFormat="1" applyFont="1" applyFill="1" applyBorder="1" applyAlignment="1" quotePrefix="1">
      <alignment horizontal="center"/>
    </xf>
    <xf numFmtId="3" fontId="18" fillId="34" borderId="33" xfId="0" applyNumberFormat="1" applyFont="1" applyFill="1" applyBorder="1" applyAlignment="1" quotePrefix="1">
      <alignment horizontal="center" vertical="top"/>
    </xf>
    <xf numFmtId="0" fontId="16" fillId="33" borderId="35" xfId="0" applyFont="1" applyFill="1" applyBorder="1" applyAlignment="1">
      <alignment/>
    </xf>
    <xf numFmtId="0" fontId="20" fillId="33" borderId="3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" fontId="18" fillId="34" borderId="24" xfId="0" applyNumberFormat="1" applyFont="1" applyFill="1" applyBorder="1" applyAlignment="1">
      <alignment horizontal="center" vertical="top"/>
    </xf>
    <xf numFmtId="3" fontId="18" fillId="34" borderId="33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wrapText="1"/>
    </xf>
    <xf numFmtId="3" fontId="0" fillId="34" borderId="15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" fillId="0" borderId="0" xfId="55" applyFont="1" applyAlignment="1">
      <alignment horizontal="center" vertical="center"/>
      <protection/>
    </xf>
    <xf numFmtId="0" fontId="10" fillId="1" borderId="21" xfId="55" applyFont="1" applyFill="1" applyBorder="1">
      <alignment vertical="center"/>
      <protection/>
    </xf>
    <xf numFmtId="0" fontId="10" fillId="1" borderId="13" xfId="55" applyFont="1" applyFill="1" applyBorder="1">
      <alignment vertical="center"/>
      <protection/>
    </xf>
    <xf numFmtId="0" fontId="10" fillId="1" borderId="14" xfId="55" applyFont="1" applyFill="1" applyBorder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16" fillId="33" borderId="15" xfId="54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6" fillId="33" borderId="15" xfId="54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0" fillId="0" borderId="25" xfId="54" applyBorder="1" applyProtection="1">
      <alignment/>
      <protection locked="0"/>
    </xf>
    <xf numFmtId="0" fontId="8" fillId="0" borderId="20" xfId="55" applyBorder="1" applyProtection="1">
      <alignment vertical="center"/>
      <protection locked="0"/>
    </xf>
    <xf numFmtId="0" fontId="0" fillId="0" borderId="15" xfId="54" applyBorder="1" applyProtection="1">
      <alignment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10" fillId="0" borderId="15" xfId="55" applyFont="1" applyBorder="1" applyProtection="1">
      <alignment vertical="center"/>
      <protection locked="0"/>
    </xf>
    <xf numFmtId="0" fontId="16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 vertical="center"/>
    </xf>
    <xf numFmtId="0" fontId="16" fillId="33" borderId="12" xfId="54" applyFont="1" applyFill="1" applyBorder="1" applyAlignment="1">
      <alignment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vertical="center" wrapText="1"/>
      <protection/>
    </xf>
    <xf numFmtId="0" fontId="16" fillId="34" borderId="1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15" fillId="0" borderId="13" xfId="54" applyFont="1" applyBorder="1">
      <alignment/>
      <protection/>
    </xf>
    <xf numFmtId="0" fontId="15" fillId="0" borderId="13" xfId="54" applyFont="1" applyBorder="1" applyAlignment="1">
      <alignment horizontal="centerContinuous"/>
      <protection/>
    </xf>
    <xf numFmtId="0" fontId="15" fillId="0" borderId="14" xfId="54" applyFont="1" applyBorder="1" applyAlignment="1">
      <alignment horizontal="centerContinuous"/>
      <protection/>
    </xf>
    <xf numFmtId="0" fontId="15" fillId="0" borderId="0" xfId="54" applyFont="1">
      <alignment/>
      <protection/>
    </xf>
    <xf numFmtId="0" fontId="15" fillId="0" borderId="21" xfId="54" applyFont="1" applyBorder="1">
      <alignment/>
      <protection/>
    </xf>
    <xf numFmtId="0" fontId="26" fillId="0" borderId="13" xfId="54" applyFont="1" applyBorder="1">
      <alignment/>
      <protection/>
    </xf>
    <xf numFmtId="0" fontId="26" fillId="0" borderId="14" xfId="54" applyFont="1" applyBorder="1">
      <alignment/>
      <protection/>
    </xf>
    <xf numFmtId="0" fontId="26" fillId="0" borderId="0" xfId="54" applyFont="1">
      <alignment/>
      <protection/>
    </xf>
    <xf numFmtId="0" fontId="1" fillId="0" borderId="0" xfId="54" applyFont="1">
      <alignment/>
      <protection/>
    </xf>
    <xf numFmtId="0" fontId="15" fillId="0" borderId="13" xfId="54" applyFont="1" applyBorder="1" applyAlignment="1">
      <alignment horizontal="right"/>
      <protection/>
    </xf>
    <xf numFmtId="0" fontId="15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 vertical="top"/>
      <protection/>
    </xf>
    <xf numFmtId="0" fontId="11" fillId="0" borderId="0" xfId="54" applyFont="1" applyAlignment="1">
      <alignment horizontal="centerContinuous"/>
      <protection/>
    </xf>
    <xf numFmtId="0" fontId="15" fillId="0" borderId="13" xfId="55" applyFont="1" applyBorder="1">
      <alignment vertical="center"/>
      <protection/>
    </xf>
    <xf numFmtId="0" fontId="15" fillId="0" borderId="13" xfId="55" applyFont="1" applyBorder="1" applyAlignment="1">
      <alignment vertical="center"/>
      <protection/>
    </xf>
    <xf numFmtId="0" fontId="20" fillId="0" borderId="14" xfId="55" applyFont="1" applyBorder="1" applyAlignment="1">
      <alignment horizontal="centerContinuous" vertical="center"/>
      <protection/>
    </xf>
    <xf numFmtId="0" fontId="20" fillId="0" borderId="0" xfId="55" applyFont="1">
      <alignment vertical="center"/>
      <protection/>
    </xf>
    <xf numFmtId="0" fontId="15" fillId="0" borderId="0" xfId="55" applyFont="1">
      <alignment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0" fillId="0" borderId="14" xfId="55" applyFont="1" applyBorder="1">
      <alignment vertical="center"/>
      <protection/>
    </xf>
    <xf numFmtId="0" fontId="20" fillId="0" borderId="0" xfId="55" applyFont="1" applyBorder="1">
      <alignment vertical="center"/>
      <protection/>
    </xf>
    <xf numFmtId="0" fontId="15" fillId="0" borderId="21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centerContinuous"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13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4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13" xfId="55" applyFont="1" applyBorder="1" applyAlignment="1">
      <alignment horizontal="center" vertical="center"/>
      <protection/>
    </xf>
    <xf numFmtId="0" fontId="15" fillId="0" borderId="14" xfId="55" applyFont="1" applyBorder="1">
      <alignment vertical="center"/>
      <protection/>
    </xf>
    <xf numFmtId="0" fontId="15" fillId="0" borderId="0" xfId="55" applyFont="1" applyBorder="1">
      <alignment vertical="center"/>
      <protection/>
    </xf>
    <xf numFmtId="0" fontId="15" fillId="0" borderId="21" xfId="55" applyFont="1" applyBorder="1">
      <alignment vertical="center"/>
      <protection/>
    </xf>
    <xf numFmtId="0" fontId="15" fillId="0" borderId="13" xfId="55" applyFont="1" applyBorder="1" applyAlignment="1">
      <alignment horizontal="right" vertical="center"/>
      <protection/>
    </xf>
    <xf numFmtId="0" fontId="8" fillId="34" borderId="0" xfId="55" applyFill="1">
      <alignment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0" fontId="8" fillId="34" borderId="0" xfId="55" applyFill="1" applyAlignment="1">
      <alignment horizontal="center" vertical="center"/>
      <protection/>
    </xf>
    <xf numFmtId="0" fontId="6" fillId="34" borderId="0" xfId="55" applyFont="1" applyFill="1">
      <alignment vertical="center"/>
      <protection/>
    </xf>
    <xf numFmtId="0" fontId="9" fillId="34" borderId="0" xfId="55" applyFont="1" applyFill="1">
      <alignment vertical="center"/>
      <protection/>
    </xf>
    <xf numFmtId="0" fontId="15" fillId="34" borderId="13" xfId="0" applyFont="1" applyFill="1" applyBorder="1" applyAlignment="1" quotePrefix="1">
      <alignment horizontal="left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63" fillId="34" borderId="0" xfId="57" applyFill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63" fillId="34" borderId="0" xfId="57" applyFill="1" applyAlignment="1">
      <alignment horizontal="left" textRotation="180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>
      <alignment/>
      <protection/>
    </xf>
    <xf numFmtId="0" fontId="20" fillId="34" borderId="0" xfId="55" applyFont="1" applyFill="1">
      <alignment vertical="center"/>
      <protection/>
    </xf>
    <xf numFmtId="0" fontId="20" fillId="34" borderId="0" xfId="55" applyFont="1" applyFill="1" applyBorder="1">
      <alignment vertical="center"/>
      <protection/>
    </xf>
    <xf numFmtId="0" fontId="15" fillId="34" borderId="21" xfId="55" applyFont="1" applyFill="1" applyBorder="1" applyAlignment="1">
      <alignment vertical="center"/>
      <protection/>
    </xf>
    <xf numFmtId="0" fontId="20" fillId="34" borderId="13" xfId="55" applyFont="1" applyFill="1" applyBorder="1">
      <alignment vertical="center"/>
      <protection/>
    </xf>
    <xf numFmtId="0" fontId="15" fillId="34" borderId="13" xfId="55" applyFont="1" applyFill="1" applyBorder="1" applyAlignment="1">
      <alignment vertical="center"/>
      <protection/>
    </xf>
    <xf numFmtId="0" fontId="15" fillId="34" borderId="13" xfId="55" applyFont="1" applyFill="1" applyBorder="1">
      <alignment vertical="center"/>
      <protection/>
    </xf>
    <xf numFmtId="0" fontId="15" fillId="34" borderId="14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>
      <alignment vertical="center"/>
      <protection/>
    </xf>
    <xf numFmtId="0" fontId="15" fillId="34" borderId="0" xfId="55" applyFont="1" applyFill="1" applyBorder="1">
      <alignment vertical="center"/>
      <protection/>
    </xf>
    <xf numFmtId="0" fontId="15" fillId="34" borderId="0" xfId="55" applyFont="1" applyFill="1">
      <alignment vertical="center"/>
      <protection/>
    </xf>
    <xf numFmtId="0" fontId="15" fillId="34" borderId="21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right" vertical="center"/>
      <protection/>
    </xf>
    <xf numFmtId="0" fontId="15" fillId="34" borderId="13" xfId="55" applyFont="1" applyFill="1" applyBorder="1" applyAlignment="1">
      <alignment horizontal="left" vertical="center"/>
      <protection/>
    </xf>
    <xf numFmtId="0" fontId="33" fillId="16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33" borderId="12" xfId="54" applyFont="1" applyFill="1" applyBorder="1" applyAlignment="1">
      <alignment horizontal="center" vertical="center"/>
      <protection/>
    </xf>
    <xf numFmtId="0" fontId="0" fillId="1" borderId="12" xfId="0" applyFont="1" applyFill="1" applyBorder="1" applyAlignment="1">
      <alignment horizontal="center"/>
    </xf>
    <xf numFmtId="0" fontId="16" fillId="33" borderId="24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5" fillId="33" borderId="21" xfId="54" applyFont="1" applyFill="1" applyBorder="1" applyAlignment="1">
      <alignment horizontal="center"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8" fillId="0" borderId="15" xfId="55" applyFill="1" applyBorder="1" applyAlignment="1">
      <alignment horizontal="center" vertical="center"/>
      <protection/>
    </xf>
    <xf numFmtId="3" fontId="8" fillId="0" borderId="15" xfId="55" applyNumberFormat="1" applyFill="1" applyBorder="1" applyAlignment="1">
      <alignment horizontal="center" vertical="center"/>
      <protection/>
    </xf>
    <xf numFmtId="0" fontId="8" fillId="1" borderId="14" xfId="55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15" fillId="0" borderId="13" xfId="54" applyFont="1" applyBorder="1" applyAlignment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34" borderId="0" xfId="55" applyFont="1" applyFill="1" applyAlignment="1">
      <alignment vertical="center"/>
      <protection/>
    </xf>
    <xf numFmtId="0" fontId="6" fillId="0" borderId="0" xfId="54" applyFont="1" applyAlignment="1">
      <alignment horizontal="right"/>
      <protection/>
    </xf>
    <xf numFmtId="0" fontId="6" fillId="0" borderId="0" xfId="55" applyFont="1" applyAlignment="1">
      <alignment horizontal="right" vertical="center"/>
      <protection/>
    </xf>
    <xf numFmtId="0" fontId="0" fillId="0" borderId="24" xfId="54" applyBorder="1">
      <alignment/>
      <protection/>
    </xf>
    <xf numFmtId="3" fontId="0" fillId="0" borderId="0" xfId="54" applyNumberFormat="1">
      <alignment/>
      <protection/>
    </xf>
    <xf numFmtId="3" fontId="0" fillId="0" borderId="24" xfId="54" applyNumberFormat="1" applyBorder="1">
      <alignment/>
      <protection/>
    </xf>
    <xf numFmtId="0" fontId="0" fillId="34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15" fillId="0" borderId="14" xfId="54" applyFont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180" fontId="18" fillId="33" borderId="11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28" fillId="33" borderId="20" xfId="54" applyFont="1" applyFill="1" applyBorder="1" applyAlignment="1">
      <alignment horizontal="center" vertical="center"/>
      <protection/>
    </xf>
    <xf numFmtId="0" fontId="28" fillId="33" borderId="22" xfId="54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justify" vertical="center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0" fontId="28" fillId="34" borderId="20" xfId="54" applyFont="1" applyFill="1" applyBorder="1" applyAlignment="1">
      <alignment horizontal="center" vertical="center"/>
      <protection/>
    </xf>
    <xf numFmtId="1" fontId="28" fillId="34" borderId="20" xfId="54" applyNumberFormat="1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/>
      <protection/>
    </xf>
    <xf numFmtId="0" fontId="12" fillId="34" borderId="21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center"/>
      <protection/>
    </xf>
    <xf numFmtId="15" fontId="15" fillId="0" borderId="13" xfId="0" applyNumberFormat="1" applyFont="1" applyBorder="1" applyAlignment="1" quotePrefix="1">
      <alignment vertical="center"/>
    </xf>
    <xf numFmtId="15" fontId="15" fillId="0" borderId="13" xfId="0" applyNumberFormat="1" applyFont="1" applyBorder="1" applyAlignment="1">
      <alignment vertical="center"/>
    </xf>
    <xf numFmtId="0" fontId="18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quotePrefix="1">
      <alignment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18" fillId="0" borderId="12" xfId="0" applyFont="1" applyBorder="1" applyAlignment="1" applyProtection="1">
      <alignment/>
      <protection locked="0"/>
    </xf>
    <xf numFmtId="0" fontId="18" fillId="33" borderId="15" xfId="54" applyFont="1" applyFill="1" applyBorder="1" applyAlignment="1" applyProtection="1">
      <alignment horizontal="center" vertical="center"/>
      <protection locked="0"/>
    </xf>
    <xf numFmtId="0" fontId="18" fillId="33" borderId="15" xfId="54" applyFont="1" applyFill="1" applyBorder="1" applyAlignment="1">
      <alignment horizontal="center" vertical="center"/>
      <protection/>
    </xf>
    <xf numFmtId="0" fontId="0" fillId="0" borderId="11" xfId="54" applyFont="1" applyBorder="1" applyAlignment="1" applyProtection="1">
      <alignment horizontal="center" vertical="center"/>
      <protection locked="0"/>
    </xf>
    <xf numFmtId="0" fontId="18" fillId="0" borderId="12" xfId="54" applyFont="1" applyBorder="1" applyAlignment="1" applyProtection="1">
      <alignment horizontal="center"/>
      <protection locked="0"/>
    </xf>
    <xf numFmtId="0" fontId="18" fillId="0" borderId="11" xfId="54" applyFont="1" applyBorder="1" applyAlignment="1" applyProtection="1">
      <alignment horizontal="center"/>
      <protection locked="0"/>
    </xf>
    <xf numFmtId="0" fontId="20" fillId="0" borderId="0" xfId="55" applyFont="1" applyAlignment="1">
      <alignment vertical="center"/>
      <protection/>
    </xf>
    <xf numFmtId="0" fontId="28" fillId="33" borderId="20" xfId="54" applyFont="1" applyFill="1" applyBorder="1" applyAlignment="1">
      <alignment horizontal="left" vertical="center"/>
      <protection/>
    </xf>
    <xf numFmtId="0" fontId="0" fillId="1" borderId="16" xfId="54" applyFont="1" applyFill="1" applyBorder="1" applyAlignment="1">
      <alignment horizontal="center" vertical="center" wrapText="1"/>
      <protection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justify" vertical="center"/>
    </xf>
    <xf numFmtId="0" fontId="82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20" fillId="34" borderId="0" xfId="55" applyFont="1" applyFill="1" applyAlignment="1">
      <alignment vertical="center"/>
      <protection/>
    </xf>
    <xf numFmtId="0" fontId="63" fillId="34" borderId="0" xfId="57" applyFill="1" applyAlignment="1">
      <alignment horizontal="center" vertical="center"/>
      <protection/>
    </xf>
    <xf numFmtId="0" fontId="28" fillId="33" borderId="20" xfId="54" applyFont="1" applyFill="1" applyBorder="1" applyAlignment="1">
      <alignment horizontal="left" vertical="center" wrapText="1"/>
      <protection/>
    </xf>
    <xf numFmtId="0" fontId="18" fillId="33" borderId="15" xfId="54" applyFont="1" applyFill="1" applyBorder="1" applyAlignment="1">
      <alignment horizontal="left" vertical="center" wrapText="1"/>
      <protection/>
    </xf>
    <xf numFmtId="180" fontId="0" fillId="0" borderId="12" xfId="0" applyNumberFormat="1" applyFont="1" applyBorder="1" applyAlignment="1">
      <alignment horizontal="center"/>
    </xf>
    <xf numFmtId="49" fontId="34" fillId="0" borderId="11" xfId="54" applyNumberFormat="1" applyFont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>
      <alignment horizontal="justify" vertical="center"/>
    </xf>
    <xf numFmtId="0" fontId="35" fillId="0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83" fillId="39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83" fillId="39" borderId="39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27" fillId="40" borderId="41" xfId="0" applyNumberFormat="1" applyFont="1" applyFill="1" applyBorder="1" applyAlignment="1" applyProtection="1">
      <alignment horizontal="center" vertical="center"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horizontal="centerContinuous" vertical="top"/>
      <protection/>
    </xf>
    <xf numFmtId="0" fontId="39" fillId="0" borderId="0" xfId="54" applyFont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39" fillId="0" borderId="0" xfId="0" applyFont="1" applyBorder="1" applyAlignment="1">
      <alignment/>
    </xf>
    <xf numFmtId="0" fontId="29" fillId="0" borderId="21" xfId="0" applyFont="1" applyBorder="1" applyAlignment="1">
      <alignment horizontal="left" vertical="center"/>
    </xf>
    <xf numFmtId="0" fontId="29" fillId="0" borderId="13" xfId="54" applyFont="1" applyBorder="1" applyAlignment="1">
      <alignment vertical="center"/>
      <protection/>
    </xf>
    <xf numFmtId="0" fontId="39" fillId="0" borderId="13" xfId="54" applyFont="1" applyBorder="1" applyAlignment="1">
      <alignment vertical="center"/>
      <protection/>
    </xf>
    <xf numFmtId="0" fontId="29" fillId="0" borderId="14" xfId="54" applyFont="1" applyBorder="1">
      <alignment/>
      <protection/>
    </xf>
    <xf numFmtId="0" fontId="29" fillId="0" borderId="0" xfId="54" applyFont="1">
      <alignment/>
      <protection/>
    </xf>
    <xf numFmtId="0" fontId="29" fillId="0" borderId="21" xfId="54" applyFont="1" applyBorder="1">
      <alignment/>
      <protection/>
    </xf>
    <xf numFmtId="0" fontId="29" fillId="0" borderId="13" xfId="54" applyFont="1" applyBorder="1" applyAlignment="1">
      <alignment horizontal="right"/>
      <protection/>
    </xf>
    <xf numFmtId="0" fontId="29" fillId="0" borderId="13" xfId="54" applyFont="1" applyBorder="1">
      <alignment/>
      <protection/>
    </xf>
    <xf numFmtId="0" fontId="39" fillId="0" borderId="0" xfId="54" applyFont="1" applyBorder="1">
      <alignment/>
      <protection/>
    </xf>
    <xf numFmtId="0" fontId="39" fillId="0" borderId="0" xfId="54" applyFont="1" applyBorder="1" applyAlignment="1">
      <alignment horizontal="right"/>
      <protection/>
    </xf>
    <xf numFmtId="0" fontId="39" fillId="1" borderId="17" xfId="54" applyFont="1" applyFill="1" applyBorder="1" applyAlignment="1">
      <alignment horizontal="center" vertical="top"/>
      <protection/>
    </xf>
    <xf numFmtId="0" fontId="39" fillId="1" borderId="16" xfId="54" applyFont="1" applyFill="1" applyBorder="1">
      <alignment/>
      <protection/>
    </xf>
    <xf numFmtId="0" fontId="39" fillId="1" borderId="18" xfId="54" applyFont="1" applyFill="1" applyBorder="1">
      <alignment/>
      <protection/>
    </xf>
    <xf numFmtId="0" fontId="39" fillId="1" borderId="17" xfId="54" applyFont="1" applyFill="1" applyBorder="1">
      <alignment/>
      <protection/>
    </xf>
    <xf numFmtId="0" fontId="39" fillId="1" borderId="21" xfId="54" applyFont="1" applyFill="1" applyBorder="1" applyAlignment="1">
      <alignment horizontal="centerContinuous"/>
      <protection/>
    </xf>
    <xf numFmtId="0" fontId="39" fillId="1" borderId="14" xfId="54" applyFont="1" applyFill="1" applyBorder="1" applyAlignment="1">
      <alignment horizontal="centerContinuous"/>
      <protection/>
    </xf>
    <xf numFmtId="0" fontId="39" fillId="1" borderId="11" xfId="54" applyFont="1" applyFill="1" applyBorder="1" applyAlignment="1">
      <alignment horizontal="center" vertical="top" wrapText="1"/>
      <protection/>
    </xf>
    <xf numFmtId="0" fontId="39" fillId="1" borderId="21" xfId="54" applyFont="1" applyFill="1" applyBorder="1" applyAlignment="1">
      <alignment horizontal="center" vertical="center"/>
      <protection/>
    </xf>
    <xf numFmtId="0" fontId="39" fillId="1" borderId="15" xfId="54" applyFont="1" applyFill="1" applyBorder="1" applyAlignment="1">
      <alignment horizontal="center" vertical="center"/>
      <protection/>
    </xf>
    <xf numFmtId="0" fontId="84" fillId="0" borderId="0" xfId="54" applyFont="1" applyAlignment="1">
      <alignment horizontal="center" vertical="center"/>
      <protection/>
    </xf>
    <xf numFmtId="0" fontId="27" fillId="0" borderId="42" xfId="0" applyNumberFormat="1" applyFont="1" applyFill="1" applyBorder="1" applyAlignment="1" applyProtection="1">
      <alignment horizontal="left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7" fillId="40" borderId="44" xfId="0" applyNumberFormat="1" applyFont="1" applyFill="1" applyBorder="1" applyAlignment="1" applyProtection="1">
      <alignment horizontal="center" vertical="center"/>
      <protection/>
    </xf>
    <xf numFmtId="0" fontId="27" fillId="40" borderId="42" xfId="0" applyNumberFormat="1" applyFont="1" applyFill="1" applyBorder="1" applyAlignment="1" applyProtection="1">
      <alignment horizontal="center" vertical="center"/>
      <protection/>
    </xf>
    <xf numFmtId="0" fontId="27" fillId="0" borderId="45" xfId="0" applyNumberFormat="1" applyFont="1" applyFill="1" applyBorder="1" applyAlignment="1" applyProtection="1">
      <alignment horizontal="left" vertical="center"/>
      <protection/>
    </xf>
    <xf numFmtId="0" fontId="27" fillId="0" borderId="46" xfId="0" applyNumberFormat="1" applyFont="1" applyFill="1" applyBorder="1" applyAlignment="1" applyProtection="1">
      <alignment horizontal="center" vertical="center"/>
      <protection/>
    </xf>
    <xf numFmtId="0" fontId="27" fillId="40" borderId="15" xfId="0" applyNumberFormat="1" applyFont="1" applyFill="1" applyBorder="1" applyAlignment="1" applyProtection="1">
      <alignment horizontal="left" vertical="center" wrapText="1" shrinkToFit="1"/>
      <protection/>
    </xf>
    <xf numFmtId="0" fontId="27" fillId="40" borderId="47" xfId="0" applyNumberFormat="1" applyFont="1" applyFill="1" applyBorder="1" applyAlignment="1" applyProtection="1">
      <alignment horizontal="center" vertical="center"/>
      <protection/>
    </xf>
    <xf numFmtId="0" fontId="27" fillId="40" borderId="45" xfId="0" applyNumberFormat="1" applyFont="1" applyFill="1" applyBorder="1" applyAlignment="1" applyProtection="1">
      <alignment horizontal="center" vertical="center"/>
      <protection/>
    </xf>
    <xf numFmtId="0" fontId="27" fillId="0" borderId="41" xfId="0" applyNumberFormat="1" applyFont="1" applyFill="1" applyBorder="1" applyAlignment="1" applyProtection="1">
      <alignment horizontal="left" vertical="center"/>
      <protection/>
    </xf>
    <xf numFmtId="0" fontId="27" fillId="0" borderId="48" xfId="0" applyNumberFormat="1" applyFont="1" applyFill="1" applyBorder="1" applyAlignment="1" applyProtection="1">
      <alignment horizontal="center" vertical="center"/>
      <protection/>
    </xf>
    <xf numFmtId="0" fontId="27" fillId="0" borderId="48" xfId="0" applyNumberFormat="1" applyFont="1" applyFill="1" applyBorder="1" applyAlignment="1" applyProtection="1">
      <alignment horizontal="left" vertical="center"/>
      <protection/>
    </xf>
    <xf numFmtId="0" fontId="27" fillId="0" borderId="49" xfId="0" applyNumberFormat="1" applyFont="1" applyFill="1" applyBorder="1" applyAlignment="1" applyProtection="1">
      <alignment horizontal="center" vertical="center"/>
      <protection/>
    </xf>
    <xf numFmtId="0" fontId="27" fillId="40" borderId="12" xfId="0" applyNumberFormat="1" applyFont="1" applyFill="1" applyBorder="1" applyAlignment="1" applyProtection="1">
      <alignment horizontal="left" vertical="center" wrapText="1" shrinkToFit="1"/>
      <protection/>
    </xf>
    <xf numFmtId="0" fontId="40" fillId="0" borderId="11" xfId="54" applyFont="1" applyFill="1" applyBorder="1" applyAlignment="1">
      <alignment horizontal="center"/>
      <protection/>
    </xf>
    <xf numFmtId="0" fontId="39" fillId="0" borderId="11" xfId="54" applyFont="1" applyFill="1" applyBorder="1" applyAlignment="1">
      <alignment horizontal="center"/>
      <protection/>
    </xf>
    <xf numFmtId="0" fontId="40" fillId="0" borderId="15" xfId="54" applyFont="1" applyFill="1" applyBorder="1" applyAlignment="1">
      <alignment horizontal="center"/>
      <protection/>
    </xf>
    <xf numFmtId="0" fontId="40" fillId="1" borderId="11" xfId="54" applyFont="1" applyFill="1" applyBorder="1" applyAlignment="1">
      <alignment horizontal="center"/>
      <protection/>
    </xf>
    <xf numFmtId="0" fontId="39" fillId="1" borderId="11" xfId="54" applyFont="1" applyFill="1" applyBorder="1" applyAlignment="1">
      <alignment horizontal="center"/>
      <protection/>
    </xf>
    <xf numFmtId="0" fontId="0" fillId="34" borderId="0" xfId="54" applyFill="1">
      <alignment/>
      <protection/>
    </xf>
    <xf numFmtId="0" fontId="16" fillId="34" borderId="11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center" vertical="center" wrapText="1"/>
    </xf>
    <xf numFmtId="0" fontId="18" fillId="41" borderId="50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6" fillId="41" borderId="50" xfId="0" applyFont="1" applyFill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18" fillId="41" borderId="50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80" fontId="42" fillId="0" borderId="5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7" fillId="41" borderId="50" xfId="0" applyFont="1" applyFill="1" applyBorder="1" applyAlignment="1">
      <alignment vertical="center"/>
    </xf>
    <xf numFmtId="0" fontId="27" fillId="41" borderId="51" xfId="0" applyFont="1" applyFill="1" applyBorder="1" applyAlignment="1">
      <alignment horizontal="center" vertical="center" wrapText="1"/>
    </xf>
    <xf numFmtId="0" fontId="27" fillId="41" borderId="53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>
      <alignment vertical="center"/>
    </xf>
    <xf numFmtId="0" fontId="27" fillId="41" borderId="51" xfId="0" applyFont="1" applyFill="1" applyBorder="1" applyAlignment="1">
      <alignment horizontal="center" vertical="center"/>
    </xf>
    <xf numFmtId="0" fontId="27" fillId="41" borderId="53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0" fillId="0" borderId="15" xfId="54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6" fillId="33" borderId="21" xfId="54" applyFont="1" applyFill="1" applyBorder="1" applyAlignment="1">
      <alignment horizontal="left" vertical="center"/>
      <protection/>
    </xf>
    <xf numFmtId="0" fontId="16" fillId="33" borderId="13" xfId="54" applyFont="1" applyFill="1" applyBorder="1" applyAlignment="1">
      <alignment horizontal="left" vertical="center"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6" fillId="33" borderId="21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16" fillId="33" borderId="14" xfId="54" applyFont="1" applyFill="1" applyBorder="1" applyAlignment="1">
      <alignment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14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6" fillId="33" borderId="14" xfId="54" applyFont="1" applyFill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top"/>
      <protection/>
    </xf>
    <xf numFmtId="0" fontId="15" fillId="33" borderId="21" xfId="54" applyFont="1" applyFill="1" applyBorder="1" applyAlignment="1">
      <alignment horizontal="center" vertical="center"/>
      <protection/>
    </xf>
    <xf numFmtId="0" fontId="15" fillId="33" borderId="14" xfId="54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18" xfId="0" applyFont="1" applyBorder="1" applyAlignment="1">
      <alignment horizontal="center"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" fillId="1" borderId="21" xfId="54" applyFont="1" applyFill="1" applyBorder="1" applyAlignment="1">
      <alignment horizontal="center" vertical="center"/>
      <protection/>
    </xf>
    <xf numFmtId="0" fontId="1" fillId="1" borderId="14" xfId="54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left"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6" fillId="0" borderId="0" xfId="54" applyFont="1" applyAlignment="1">
      <alignment horizontal="right" vertical="top" wrapText="1"/>
      <protection/>
    </xf>
    <xf numFmtId="0" fontId="0" fillId="0" borderId="0" xfId="54" applyAlignment="1">
      <alignment horizontal="right" vertical="top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16" fillId="0" borderId="5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4" fillId="34" borderId="0" xfId="55" applyFont="1" applyFill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 wrapText="1"/>
    </xf>
    <xf numFmtId="0" fontId="5" fillId="34" borderId="0" xfId="55" applyFont="1" applyFill="1" applyAlignment="1">
      <alignment horizontal="center" vertical="center"/>
      <protection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5" wrapText="1"/>
    </xf>
    <xf numFmtId="0" fontId="0" fillId="34" borderId="20" xfId="0" applyFill="1" applyBorder="1" applyAlignment="1">
      <alignment horizontal="center" vertical="center" textRotation="165" wrapText="1"/>
    </xf>
    <xf numFmtId="0" fontId="0" fillId="34" borderId="12" xfId="0" applyFill="1" applyBorder="1" applyAlignment="1">
      <alignment horizontal="center" vertical="center" textRotation="165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50" wrapText="1"/>
    </xf>
    <xf numFmtId="0" fontId="24" fillId="34" borderId="20" xfId="0" applyFont="1" applyFill="1" applyBorder="1" applyAlignment="1">
      <alignment horizontal="center" vertical="center" textRotation="150" wrapText="1"/>
    </xf>
    <xf numFmtId="0" fontId="24" fillId="34" borderId="12" xfId="0" applyFont="1" applyFill="1" applyBorder="1" applyAlignment="1">
      <alignment horizontal="center" vertical="center" textRotation="150" wrapText="1"/>
    </xf>
    <xf numFmtId="0" fontId="12" fillId="34" borderId="1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textRotation="255"/>
    </xf>
    <xf numFmtId="0" fontId="23" fillId="34" borderId="20" xfId="0" applyFont="1" applyFill="1" applyBorder="1" applyAlignment="1">
      <alignment horizontal="center" vertical="center" textRotation="255"/>
    </xf>
    <xf numFmtId="0" fontId="23" fillId="34" borderId="12" xfId="0" applyFont="1" applyFill="1" applyBorder="1" applyAlignment="1">
      <alignment horizontal="center" vertical="center" textRotation="255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4" wrapText="1"/>
    </xf>
    <xf numFmtId="0" fontId="24" fillId="34" borderId="20" xfId="0" applyFont="1" applyFill="1" applyBorder="1" applyAlignment="1">
      <alignment horizontal="center" vertical="center" textRotation="164" wrapText="1"/>
    </xf>
    <xf numFmtId="0" fontId="24" fillId="34" borderId="12" xfId="0" applyFont="1" applyFill="1" applyBorder="1" applyAlignment="1">
      <alignment horizontal="center" vertical="center" textRotation="164" wrapText="1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2" xfId="0" applyFont="1" applyFill="1" applyBorder="1" applyAlignment="1" quotePrefix="1">
      <alignment horizontal="center" vertical="center"/>
    </xf>
    <xf numFmtId="16" fontId="18" fillId="34" borderId="16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20" fillId="33" borderId="6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16" fontId="18" fillId="34" borderId="20" xfId="0" applyNumberFormat="1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5" fillId="36" borderId="54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6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15" fillId="34" borderId="0" xfId="0" applyFont="1" applyFill="1" applyBorder="1" applyAlignment="1" applyProtection="1">
      <alignment horizontal="center"/>
      <protection/>
    </xf>
    <xf numFmtId="0" fontId="19" fillId="36" borderId="56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85" fillId="39" borderId="64" xfId="0" applyFont="1" applyFill="1" applyBorder="1" applyAlignment="1">
      <alignment horizontal="center" vertical="center" wrapText="1"/>
    </xf>
    <xf numFmtId="0" fontId="85" fillId="39" borderId="39" xfId="0" applyFont="1" applyFill="1" applyBorder="1" applyAlignment="1">
      <alignment horizontal="center" vertical="center" wrapText="1"/>
    </xf>
    <xf numFmtId="0" fontId="83" fillId="39" borderId="65" xfId="0" applyFont="1" applyFill="1" applyBorder="1" applyAlignment="1">
      <alignment horizontal="center" vertical="center" wrapText="1"/>
    </xf>
    <xf numFmtId="0" fontId="83" fillId="39" borderId="2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" fontId="18" fillId="34" borderId="12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10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11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1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1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14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1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17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76200</xdr:rowOff>
    </xdr:from>
    <xdr:to>
      <xdr:col>3</xdr:col>
      <xdr:colOff>3362325</xdr:colOff>
      <xdr:row>12</xdr:row>
      <xdr:rowOff>247650</xdr:rowOff>
    </xdr:to>
    <xdr:pic>
      <xdr:nvPicPr>
        <xdr:cNvPr id="1" name="Picture 1" descr="LogoS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09700"/>
          <a:ext cx="3419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152400</xdr:rowOff>
    </xdr:from>
    <xdr:to>
      <xdr:col>3</xdr:col>
      <xdr:colOff>1638300</xdr:colOff>
      <xdr:row>5</xdr:row>
      <xdr:rowOff>133350</xdr:rowOff>
    </xdr:to>
    <xdr:pic>
      <xdr:nvPicPr>
        <xdr:cNvPr id="2" name="irc_mi" descr="http://www.calidad.salud.gob.mx/imgs/logoSALUD_h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57150</xdr:rowOff>
    </xdr:from>
    <xdr:to>
      <xdr:col>19</xdr:col>
      <xdr:colOff>762000</xdr:colOff>
      <xdr:row>6</xdr:row>
      <xdr:rowOff>161925</xdr:rowOff>
    </xdr:to>
    <xdr:pic>
      <xdr:nvPicPr>
        <xdr:cNvPr id="3" name="6 Imagen" descr="logo-INCMNS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2190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47</xdr:row>
      <xdr:rowOff>47625</xdr:rowOff>
    </xdr:from>
    <xdr:to>
      <xdr:col>20</xdr:col>
      <xdr:colOff>685800</xdr:colOff>
      <xdr:row>49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2108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142875</xdr:rowOff>
    </xdr:from>
    <xdr:to>
      <xdr:col>0</xdr:col>
      <xdr:colOff>1647825</xdr:colOff>
      <xdr:row>49</xdr:row>
      <xdr:rowOff>152400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3060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47</xdr:row>
      <xdr:rowOff>47625</xdr:rowOff>
    </xdr:from>
    <xdr:to>
      <xdr:col>20</xdr:col>
      <xdr:colOff>685800</xdr:colOff>
      <xdr:row>49</xdr:row>
      <xdr:rowOff>0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2108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142875</xdr:rowOff>
    </xdr:from>
    <xdr:to>
      <xdr:col>0</xdr:col>
      <xdr:colOff>1647825</xdr:colOff>
      <xdr:row>49</xdr:row>
      <xdr:rowOff>152400</xdr:rowOff>
    </xdr:to>
    <xdr:pic>
      <xdr:nvPicPr>
        <xdr:cNvPr id="10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3060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47</xdr:row>
      <xdr:rowOff>47625</xdr:rowOff>
    </xdr:from>
    <xdr:to>
      <xdr:col>20</xdr:col>
      <xdr:colOff>685800</xdr:colOff>
      <xdr:row>49</xdr:row>
      <xdr:rowOff>0</xdr:rowOff>
    </xdr:to>
    <xdr:pic>
      <xdr:nvPicPr>
        <xdr:cNvPr id="1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2108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142875</xdr:rowOff>
    </xdr:from>
    <xdr:to>
      <xdr:col>0</xdr:col>
      <xdr:colOff>1647825</xdr:colOff>
      <xdr:row>49</xdr:row>
      <xdr:rowOff>152400</xdr:rowOff>
    </xdr:to>
    <xdr:pic>
      <xdr:nvPicPr>
        <xdr:cNvPr id="1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3060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1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46</xdr:row>
      <xdr:rowOff>47625</xdr:rowOff>
    </xdr:from>
    <xdr:to>
      <xdr:col>20</xdr:col>
      <xdr:colOff>685800</xdr:colOff>
      <xdr:row>48</xdr:row>
      <xdr:rowOff>0</xdr:rowOff>
    </xdr:to>
    <xdr:pic>
      <xdr:nvPicPr>
        <xdr:cNvPr id="15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0488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142875</xdr:rowOff>
    </xdr:from>
    <xdr:to>
      <xdr:col>0</xdr:col>
      <xdr:colOff>1647825</xdr:colOff>
      <xdr:row>48</xdr:row>
      <xdr:rowOff>152400</xdr:rowOff>
    </xdr:to>
    <xdr:pic>
      <xdr:nvPicPr>
        <xdr:cNvPr id="16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144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9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20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46</xdr:row>
      <xdr:rowOff>47625</xdr:rowOff>
    </xdr:from>
    <xdr:to>
      <xdr:col>20</xdr:col>
      <xdr:colOff>685800</xdr:colOff>
      <xdr:row>48</xdr:row>
      <xdr:rowOff>0</xdr:rowOff>
    </xdr:to>
    <xdr:pic>
      <xdr:nvPicPr>
        <xdr:cNvPr id="2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0488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142875</xdr:rowOff>
    </xdr:from>
    <xdr:to>
      <xdr:col>0</xdr:col>
      <xdr:colOff>1647825</xdr:colOff>
      <xdr:row>48</xdr:row>
      <xdr:rowOff>152400</xdr:rowOff>
    </xdr:to>
    <xdr:pic>
      <xdr:nvPicPr>
        <xdr:cNvPr id="2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144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46</xdr:row>
      <xdr:rowOff>47625</xdr:rowOff>
    </xdr:from>
    <xdr:to>
      <xdr:col>20</xdr:col>
      <xdr:colOff>685800</xdr:colOff>
      <xdr:row>48</xdr:row>
      <xdr:rowOff>0</xdr:rowOff>
    </xdr:to>
    <xdr:pic>
      <xdr:nvPicPr>
        <xdr:cNvPr id="2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0488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142875</xdr:rowOff>
    </xdr:from>
    <xdr:to>
      <xdr:col>0</xdr:col>
      <xdr:colOff>1647825</xdr:colOff>
      <xdr:row>48</xdr:row>
      <xdr:rowOff>152400</xdr:rowOff>
    </xdr:to>
    <xdr:pic>
      <xdr:nvPicPr>
        <xdr:cNvPr id="2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144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118</xdr:row>
      <xdr:rowOff>133350</xdr:rowOff>
    </xdr:from>
    <xdr:to>
      <xdr:col>20</xdr:col>
      <xdr:colOff>666750</xdr:colOff>
      <xdr:row>122</xdr:row>
      <xdr:rowOff>104775</xdr:rowOff>
    </xdr:to>
    <xdr:pic>
      <xdr:nvPicPr>
        <xdr:cNvPr id="2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541270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57150</xdr:rowOff>
    </xdr:from>
    <xdr:to>
      <xdr:col>0</xdr:col>
      <xdr:colOff>1628775</xdr:colOff>
      <xdr:row>122</xdr:row>
      <xdr:rowOff>257175</xdr:rowOff>
    </xdr:to>
    <xdr:pic>
      <xdr:nvPicPr>
        <xdr:cNvPr id="2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336500"/>
          <a:ext cx="1628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09575"/>
          <a:ext cx="1809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123825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66725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66675</xdr:rowOff>
    </xdr:from>
    <xdr:to>
      <xdr:col>6</xdr:col>
      <xdr:colOff>504825</xdr:colOff>
      <xdr:row>4</xdr:row>
      <xdr:rowOff>66675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09575"/>
          <a:ext cx="1809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123825</xdr:rowOff>
    </xdr:from>
    <xdr:to>
      <xdr:col>2</xdr:col>
      <xdr:colOff>419100</xdr:colOff>
      <xdr:row>4</xdr:row>
      <xdr:rowOff>133350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66725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66675</xdr:rowOff>
    </xdr:from>
    <xdr:to>
      <xdr:col>6</xdr:col>
      <xdr:colOff>504825</xdr:colOff>
      <xdr:row>4</xdr:row>
      <xdr:rowOff>66675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09575"/>
          <a:ext cx="1809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123825</xdr:rowOff>
    </xdr:from>
    <xdr:to>
      <xdr:col>2</xdr:col>
      <xdr:colOff>419100</xdr:colOff>
      <xdr:row>4</xdr:row>
      <xdr:rowOff>133350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66725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2209800</xdr:colOff>
      <xdr:row>3</xdr:row>
      <xdr:rowOff>57150</xdr:rowOff>
    </xdr:from>
    <xdr:to>
      <xdr:col>5</xdr:col>
      <xdr:colOff>1085850</xdr:colOff>
      <xdr:row>5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714375"/>
          <a:ext cx="2000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715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715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715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171450</xdr:rowOff>
    </xdr:from>
    <xdr:to>
      <xdr:col>13</xdr:col>
      <xdr:colOff>476250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7145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228600</xdr:rowOff>
    </xdr:from>
    <xdr:to>
      <xdr:col>3</xdr:col>
      <xdr:colOff>228600</xdr:colOff>
      <xdr:row>2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%20de%20Planeaci&#243;n%202019%20-%20Form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y"/>
      <sheetName val="Horten - Pao"/>
      <sheetName val="Dr. Aguilar"/>
      <sheetName val="Neri - 1"/>
      <sheetName val="Neri - 2"/>
      <sheetName val="Reyna"/>
      <sheetName val="E-V"/>
      <sheetName val="E-VI"/>
      <sheetName val="E-VII"/>
      <sheetName val="E-VIII"/>
      <sheetName val="E-IX"/>
      <sheetName val="E-10_INST-LLENADO_"/>
      <sheetName val="E-X Biblioteca"/>
      <sheetName val="IND.GRALEs_Enseñanza"/>
      <sheetName val="Hoja1"/>
      <sheetName val="datos"/>
      <sheetName val="Hoja2"/>
    </sheetNames>
    <sheetDataSet>
      <sheetData sheetId="0">
        <row r="31">
          <cell r="C31">
            <v>212</v>
          </cell>
        </row>
        <row r="34">
          <cell r="C34">
            <v>8</v>
          </cell>
        </row>
        <row r="36">
          <cell r="C36">
            <v>23</v>
          </cell>
        </row>
        <row r="39">
          <cell r="C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1"/>
  <sheetViews>
    <sheetView showGridLines="0" workbookViewId="0" topLeftCell="A1">
      <selection activeCell="A16" sqref="A16"/>
    </sheetView>
  </sheetViews>
  <sheetFormatPr defaultColWidth="11.421875" defaultRowHeight="12.75"/>
  <cols>
    <col min="1" max="1" width="29.421875" style="0" customWidth="1"/>
    <col min="2" max="9" width="4.140625" style="0" customWidth="1"/>
    <col min="10" max="10" width="7.00390625" style="0" customWidth="1"/>
    <col min="11" max="13" width="4.140625" style="0" customWidth="1"/>
    <col min="14" max="14" width="5.7109375" style="0" customWidth="1"/>
    <col min="15" max="19" width="4.140625" style="0" customWidth="1"/>
    <col min="20" max="20" width="10.7109375" style="0" customWidth="1"/>
    <col min="21" max="21" width="18.851562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"/>
      <c r="Q4" s="20"/>
      <c r="R4" s="2"/>
      <c r="S4" s="20"/>
      <c r="T4" s="35"/>
      <c r="U4" s="35" t="s">
        <v>577</v>
      </c>
    </row>
    <row r="5" spans="1:21" ht="21.75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2"/>
      <c r="U5" s="2"/>
    </row>
    <row r="6" spans="1:21" ht="22.5" customHeight="1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2"/>
      <c r="U6" s="2"/>
    </row>
    <row r="7" spans="1:21" s="313" customFormat="1" ht="18" customHeight="1">
      <c r="A7" s="400" t="s">
        <v>340</v>
      </c>
      <c r="B7" s="403"/>
      <c r="C7" s="404"/>
      <c r="D7" s="404"/>
      <c r="E7" s="404"/>
      <c r="F7" s="404"/>
      <c r="G7" s="404"/>
      <c r="H7" s="404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35"/>
      <c r="T7" s="436"/>
      <c r="U7" s="312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13" customFormat="1" ht="18" customHeight="1">
      <c r="A9" s="314" t="s">
        <v>738</v>
      </c>
      <c r="B9" s="309"/>
      <c r="C9" s="315"/>
      <c r="D9" s="310"/>
      <c r="E9" s="311"/>
      <c r="F9" s="310"/>
      <c r="G9" s="310"/>
      <c r="H9" s="310"/>
      <c r="I9" s="311"/>
      <c r="J9" s="310"/>
      <c r="K9" s="311"/>
      <c r="L9" s="310"/>
      <c r="M9" s="311"/>
      <c r="N9" s="311"/>
      <c r="O9" s="311"/>
      <c r="P9" s="311"/>
      <c r="Q9" s="311"/>
      <c r="R9" s="311"/>
      <c r="S9" s="311"/>
      <c r="T9" s="310"/>
      <c r="U9" s="316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24"/>
      <c r="K11" s="30"/>
      <c r="L11" s="25"/>
      <c r="M11" s="26"/>
      <c r="N11" s="25"/>
      <c r="O11" s="29"/>
      <c r="P11" s="53" t="s">
        <v>6</v>
      </c>
      <c r="Q11" s="46"/>
      <c r="R11" s="54"/>
      <c r="S11" s="45"/>
      <c r="T11" s="24"/>
      <c r="U11" s="22"/>
    </row>
    <row r="12" spans="1:21" ht="52.5" customHeight="1">
      <c r="A12" s="31" t="s">
        <v>7</v>
      </c>
      <c r="B12" s="9" t="s">
        <v>8</v>
      </c>
      <c r="C12" s="9"/>
      <c r="D12" s="9" t="s">
        <v>9</v>
      </c>
      <c r="E12" s="9"/>
      <c r="F12" s="9" t="s">
        <v>10</v>
      </c>
      <c r="G12" s="9"/>
      <c r="H12" s="9" t="s">
        <v>11</v>
      </c>
      <c r="I12" s="9"/>
      <c r="J12" s="27" t="s">
        <v>12</v>
      </c>
      <c r="K12" s="32"/>
      <c r="L12" s="28" t="s">
        <v>13</v>
      </c>
      <c r="M12" s="9"/>
      <c r="N12" s="27" t="s">
        <v>14</v>
      </c>
      <c r="O12" s="9"/>
      <c r="P12" s="48" t="s">
        <v>15</v>
      </c>
      <c r="Q12" s="49"/>
      <c r="R12" s="55" t="s">
        <v>16</v>
      </c>
      <c r="S12" s="28"/>
      <c r="T12" s="50" t="s">
        <v>17</v>
      </c>
      <c r="U12" s="51" t="s">
        <v>18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1" t="s">
        <v>19</v>
      </c>
      <c r="K13" s="11" t="s">
        <v>20</v>
      </c>
      <c r="L13" s="10" t="s">
        <v>19</v>
      </c>
      <c r="M13" s="10" t="s">
        <v>20</v>
      </c>
      <c r="N13" s="10" t="s">
        <v>19</v>
      </c>
      <c r="O13" s="10" t="s">
        <v>20</v>
      </c>
      <c r="P13" s="47" t="s">
        <v>19</v>
      </c>
      <c r="Q13" s="19" t="s">
        <v>20</v>
      </c>
      <c r="R13" s="47" t="s">
        <v>19</v>
      </c>
      <c r="S13" s="19" t="s">
        <v>20</v>
      </c>
      <c r="T13" s="43"/>
      <c r="U13" s="44"/>
    </row>
    <row r="14" spans="1:21" ht="23.25" customHeight="1">
      <c r="A14" s="437" t="s">
        <v>589</v>
      </c>
      <c r="B14" s="437">
        <v>3</v>
      </c>
      <c r="C14" s="437">
        <v>0</v>
      </c>
      <c r="D14" s="437">
        <v>2</v>
      </c>
      <c r="E14" s="437">
        <v>0</v>
      </c>
      <c r="F14" s="437">
        <v>2</v>
      </c>
      <c r="G14" s="437">
        <v>0</v>
      </c>
      <c r="H14" s="437"/>
      <c r="I14" s="437"/>
      <c r="J14" s="184">
        <f aca="true" t="shared" si="0" ref="J14:J21">H14+F14+D14+B14</f>
        <v>7</v>
      </c>
      <c r="K14" s="184">
        <f aca="true" t="shared" si="1" ref="K14:K21">C14+E14+G14+I14</f>
        <v>0</v>
      </c>
      <c r="L14" s="437">
        <v>0</v>
      </c>
      <c r="M14" s="437">
        <v>0</v>
      </c>
      <c r="N14" s="437">
        <v>4</v>
      </c>
      <c r="O14" s="437">
        <v>0</v>
      </c>
      <c r="P14" s="437">
        <v>3</v>
      </c>
      <c r="Q14" s="437">
        <v>0</v>
      </c>
      <c r="R14" s="437">
        <v>3</v>
      </c>
      <c r="S14" s="437">
        <v>0</v>
      </c>
      <c r="T14" s="438">
        <v>2</v>
      </c>
      <c r="U14" s="303">
        <f aca="true" t="shared" si="2" ref="U14:U21">SUM(B14:I14)/T14</f>
        <v>3.5</v>
      </c>
    </row>
    <row r="15" spans="1:21" ht="23.25" customHeight="1">
      <c r="A15" s="437" t="s">
        <v>590</v>
      </c>
      <c r="B15" s="437">
        <v>5</v>
      </c>
      <c r="C15" s="437">
        <v>0</v>
      </c>
      <c r="D15" s="437">
        <v>4</v>
      </c>
      <c r="E15" s="437">
        <v>1</v>
      </c>
      <c r="F15" s="437">
        <v>4</v>
      </c>
      <c r="G15" s="437">
        <v>4</v>
      </c>
      <c r="H15" s="437"/>
      <c r="I15" s="437"/>
      <c r="J15" s="184">
        <f t="shared" si="0"/>
        <v>13</v>
      </c>
      <c r="K15" s="184">
        <f t="shared" si="1"/>
        <v>5</v>
      </c>
      <c r="L15" s="437">
        <v>0</v>
      </c>
      <c r="M15" s="437">
        <v>0</v>
      </c>
      <c r="N15" s="437">
        <v>8</v>
      </c>
      <c r="O15" s="437">
        <v>5</v>
      </c>
      <c r="P15" s="437">
        <v>4</v>
      </c>
      <c r="Q15" s="437">
        <v>1</v>
      </c>
      <c r="R15" s="437">
        <v>4</v>
      </c>
      <c r="S15" s="437">
        <v>1</v>
      </c>
      <c r="T15" s="438">
        <v>2</v>
      </c>
      <c r="U15" s="303">
        <f t="shared" si="2"/>
        <v>9</v>
      </c>
    </row>
    <row r="16" spans="1:21" ht="23.25" customHeight="1">
      <c r="A16" s="437" t="s">
        <v>591</v>
      </c>
      <c r="B16" s="437">
        <v>10</v>
      </c>
      <c r="C16" s="437">
        <v>0</v>
      </c>
      <c r="D16" s="437">
        <v>8</v>
      </c>
      <c r="E16" s="437">
        <v>0</v>
      </c>
      <c r="F16" s="437">
        <v>6</v>
      </c>
      <c r="G16" s="437">
        <v>0</v>
      </c>
      <c r="H16" s="437"/>
      <c r="I16" s="437"/>
      <c r="J16" s="184">
        <f t="shared" si="0"/>
        <v>24</v>
      </c>
      <c r="K16" s="184">
        <f t="shared" si="1"/>
        <v>0</v>
      </c>
      <c r="L16" s="437">
        <v>1</v>
      </c>
      <c r="M16" s="437">
        <v>0</v>
      </c>
      <c r="N16" s="437">
        <v>14</v>
      </c>
      <c r="O16" s="437">
        <v>0</v>
      </c>
      <c r="P16" s="437">
        <v>4</v>
      </c>
      <c r="Q16" s="437">
        <v>0</v>
      </c>
      <c r="R16" s="437">
        <v>4</v>
      </c>
      <c r="S16" s="437">
        <v>0</v>
      </c>
      <c r="T16" s="438">
        <v>3</v>
      </c>
      <c r="U16" s="303">
        <f t="shared" si="2"/>
        <v>8</v>
      </c>
    </row>
    <row r="17" spans="1:21" ht="23.25" customHeight="1">
      <c r="A17" s="437" t="s">
        <v>592</v>
      </c>
      <c r="B17" s="437">
        <v>3</v>
      </c>
      <c r="C17" s="437">
        <v>0</v>
      </c>
      <c r="D17" s="437">
        <v>3</v>
      </c>
      <c r="E17" s="437">
        <v>0</v>
      </c>
      <c r="F17" s="437">
        <v>3</v>
      </c>
      <c r="G17" s="437">
        <v>0</v>
      </c>
      <c r="H17" s="437"/>
      <c r="I17" s="437"/>
      <c r="J17" s="184">
        <f t="shared" si="0"/>
        <v>9</v>
      </c>
      <c r="K17" s="184">
        <f t="shared" si="1"/>
        <v>0</v>
      </c>
      <c r="L17" s="437">
        <v>0</v>
      </c>
      <c r="M17" s="437">
        <v>0</v>
      </c>
      <c r="N17" s="437">
        <v>6</v>
      </c>
      <c r="O17" s="437">
        <v>0</v>
      </c>
      <c r="P17" s="437">
        <v>3</v>
      </c>
      <c r="Q17" s="437">
        <v>0</v>
      </c>
      <c r="R17" s="437">
        <v>3</v>
      </c>
      <c r="S17" s="437">
        <v>0</v>
      </c>
      <c r="T17" s="438">
        <v>2</v>
      </c>
      <c r="U17" s="303">
        <f t="shared" si="2"/>
        <v>4.5</v>
      </c>
    </row>
    <row r="18" spans="1:21" ht="23.25" customHeight="1">
      <c r="A18" s="437" t="s">
        <v>593</v>
      </c>
      <c r="B18" s="437">
        <v>4</v>
      </c>
      <c r="C18" s="437">
        <v>0</v>
      </c>
      <c r="D18" s="437">
        <v>4</v>
      </c>
      <c r="E18" s="437">
        <v>0</v>
      </c>
      <c r="F18" s="437">
        <v>3</v>
      </c>
      <c r="G18" s="437">
        <v>0</v>
      </c>
      <c r="H18" s="437">
        <v>3</v>
      </c>
      <c r="I18" s="437">
        <v>0</v>
      </c>
      <c r="J18" s="184">
        <f t="shared" si="0"/>
        <v>14</v>
      </c>
      <c r="K18" s="184">
        <f t="shared" si="1"/>
        <v>0</v>
      </c>
      <c r="L18" s="437">
        <v>0</v>
      </c>
      <c r="M18" s="437">
        <v>0</v>
      </c>
      <c r="N18" s="437">
        <v>10</v>
      </c>
      <c r="O18" s="437">
        <v>0</v>
      </c>
      <c r="P18" s="437">
        <v>1</v>
      </c>
      <c r="Q18" s="437">
        <v>0</v>
      </c>
      <c r="R18" s="437">
        <v>1</v>
      </c>
      <c r="S18" s="437">
        <v>0</v>
      </c>
      <c r="T18" s="438">
        <v>2</v>
      </c>
      <c r="U18" s="303">
        <f t="shared" si="2"/>
        <v>7</v>
      </c>
    </row>
    <row r="19" spans="1:21" ht="27" customHeight="1">
      <c r="A19" s="459" t="s">
        <v>595</v>
      </c>
      <c r="B19" s="437">
        <v>5</v>
      </c>
      <c r="C19" s="437">
        <v>0</v>
      </c>
      <c r="D19" s="437">
        <v>4</v>
      </c>
      <c r="E19" s="437">
        <v>1</v>
      </c>
      <c r="F19" s="437">
        <v>5</v>
      </c>
      <c r="G19" s="437">
        <v>1</v>
      </c>
      <c r="H19" s="437">
        <v>5</v>
      </c>
      <c r="I19" s="437">
        <v>0</v>
      </c>
      <c r="J19" s="184">
        <f t="shared" si="0"/>
        <v>19</v>
      </c>
      <c r="K19" s="184">
        <f t="shared" si="1"/>
        <v>2</v>
      </c>
      <c r="L19" s="437">
        <v>1</v>
      </c>
      <c r="M19" s="437">
        <v>0</v>
      </c>
      <c r="N19" s="437">
        <v>14</v>
      </c>
      <c r="O19" s="437">
        <v>2</v>
      </c>
      <c r="P19" s="437">
        <v>5</v>
      </c>
      <c r="Q19" s="437">
        <v>1</v>
      </c>
      <c r="R19" s="437">
        <v>5</v>
      </c>
      <c r="S19" s="437">
        <v>1</v>
      </c>
      <c r="T19" s="438">
        <v>2</v>
      </c>
      <c r="U19" s="303">
        <f t="shared" si="2"/>
        <v>10.5</v>
      </c>
    </row>
    <row r="20" spans="1:21" ht="23.25" customHeight="1">
      <c r="A20" s="437" t="s">
        <v>359</v>
      </c>
      <c r="B20" s="437">
        <v>30</v>
      </c>
      <c r="C20" s="437">
        <v>0</v>
      </c>
      <c r="D20" s="437">
        <v>30</v>
      </c>
      <c r="E20" s="437">
        <v>0</v>
      </c>
      <c r="F20" s="437">
        <v>26</v>
      </c>
      <c r="G20" s="437">
        <v>0</v>
      </c>
      <c r="H20" s="437">
        <v>24</v>
      </c>
      <c r="I20" s="437">
        <v>0</v>
      </c>
      <c r="J20" s="184">
        <f t="shared" si="0"/>
        <v>110</v>
      </c>
      <c r="K20" s="184">
        <f t="shared" si="1"/>
        <v>0</v>
      </c>
      <c r="L20" s="437">
        <v>1</v>
      </c>
      <c r="M20" s="437">
        <v>0</v>
      </c>
      <c r="N20" s="437">
        <v>80</v>
      </c>
      <c r="O20" s="437">
        <v>0</v>
      </c>
      <c r="P20" s="437">
        <v>23</v>
      </c>
      <c r="Q20" s="437">
        <v>0</v>
      </c>
      <c r="R20" s="437">
        <v>23</v>
      </c>
      <c r="S20" s="437">
        <v>0</v>
      </c>
      <c r="T20" s="438">
        <v>8</v>
      </c>
      <c r="U20" s="303">
        <f t="shared" si="2"/>
        <v>13.75</v>
      </c>
    </row>
    <row r="21" spans="1:21" ht="23.25" customHeight="1">
      <c r="A21" s="301" t="s">
        <v>594</v>
      </c>
      <c r="B21" s="301">
        <v>3</v>
      </c>
      <c r="C21" s="301">
        <v>0</v>
      </c>
      <c r="D21" s="301">
        <v>3</v>
      </c>
      <c r="E21" s="301">
        <v>0</v>
      </c>
      <c r="F21" s="301">
        <v>3</v>
      </c>
      <c r="G21" s="301">
        <v>0</v>
      </c>
      <c r="H21" s="301">
        <v>3</v>
      </c>
      <c r="I21" s="301">
        <v>0</v>
      </c>
      <c r="J21" s="184">
        <f t="shared" si="0"/>
        <v>12</v>
      </c>
      <c r="K21" s="184">
        <f t="shared" si="1"/>
        <v>0</v>
      </c>
      <c r="L21" s="301">
        <v>0</v>
      </c>
      <c r="M21" s="301">
        <v>0</v>
      </c>
      <c r="N21" s="301">
        <v>9</v>
      </c>
      <c r="O21" s="301">
        <v>0</v>
      </c>
      <c r="P21" s="301">
        <v>4</v>
      </c>
      <c r="Q21" s="301">
        <v>0</v>
      </c>
      <c r="R21" s="301">
        <v>4</v>
      </c>
      <c r="S21" s="301">
        <v>0</v>
      </c>
      <c r="T21" s="288">
        <v>2</v>
      </c>
      <c r="U21" s="460">
        <f t="shared" si="2"/>
        <v>6</v>
      </c>
    </row>
    <row r="22" spans="1:21" ht="23.25" customHeight="1">
      <c r="A22" s="285"/>
      <c r="B22" s="284"/>
      <c r="C22" s="284"/>
      <c r="D22" s="284"/>
      <c r="E22" s="284"/>
      <c r="F22" s="284"/>
      <c r="G22" s="284"/>
      <c r="H22" s="284"/>
      <c r="I22" s="284"/>
      <c r="J22" s="184">
        <f>H22+F22+D22+B22</f>
        <v>0</v>
      </c>
      <c r="K22" s="184">
        <f>C22+E22+G22+I22</f>
        <v>0</v>
      </c>
      <c r="L22" s="284"/>
      <c r="M22" s="284"/>
      <c r="N22" s="284"/>
      <c r="O22" s="284"/>
      <c r="P22" s="284"/>
      <c r="Q22" s="284"/>
      <c r="R22" s="284"/>
      <c r="S22" s="284"/>
      <c r="T22" s="288"/>
      <c r="U22" s="460"/>
    </row>
    <row r="23" spans="1:21" ht="23.25" customHeight="1">
      <c r="A23" s="285"/>
      <c r="B23" s="284"/>
      <c r="C23" s="284"/>
      <c r="D23" s="284"/>
      <c r="E23" s="284"/>
      <c r="F23" s="284"/>
      <c r="G23" s="284"/>
      <c r="H23" s="284"/>
      <c r="I23" s="284"/>
      <c r="J23" s="184">
        <f>H23+F23+D23+B23</f>
        <v>0</v>
      </c>
      <c r="K23" s="184">
        <f>C23+E23+G23+I23</f>
        <v>0</v>
      </c>
      <c r="L23" s="284"/>
      <c r="M23" s="284"/>
      <c r="N23" s="284"/>
      <c r="O23" s="284"/>
      <c r="P23" s="284"/>
      <c r="Q23" s="284"/>
      <c r="R23" s="284"/>
      <c r="S23" s="284"/>
      <c r="T23" s="288"/>
      <c r="U23" s="460"/>
    </row>
    <row r="24" spans="1:21" ht="23.25" customHeight="1">
      <c r="A24" s="285"/>
      <c r="B24" s="284"/>
      <c r="C24" s="284"/>
      <c r="D24" s="284"/>
      <c r="E24" s="284"/>
      <c r="F24" s="284"/>
      <c r="G24" s="284"/>
      <c r="H24" s="284"/>
      <c r="I24" s="284"/>
      <c r="J24" s="184">
        <f>H24+F24+D24+B24</f>
        <v>0</v>
      </c>
      <c r="K24" s="184">
        <f>C24+E24+G24+I24</f>
        <v>0</v>
      </c>
      <c r="L24" s="284"/>
      <c r="M24" s="284"/>
      <c r="N24" s="284"/>
      <c r="O24" s="284"/>
      <c r="P24" s="284"/>
      <c r="Q24" s="284"/>
      <c r="R24" s="284"/>
      <c r="S24" s="284"/>
      <c r="T24" s="288"/>
      <c r="U24" s="460"/>
    </row>
    <row r="25" spans="1:21" ht="23.25" customHeight="1">
      <c r="A25" s="285"/>
      <c r="B25" s="286"/>
      <c r="C25" s="286"/>
      <c r="D25" s="286"/>
      <c r="E25" s="286"/>
      <c r="F25" s="286"/>
      <c r="G25" s="286"/>
      <c r="H25" s="286"/>
      <c r="I25" s="286"/>
      <c r="J25" s="184">
        <f>H25+F25+D25+B25</f>
        <v>0</v>
      </c>
      <c r="K25" s="184">
        <f>C25+E25+G25+I25</f>
        <v>0</v>
      </c>
      <c r="L25" s="284"/>
      <c r="M25" s="284"/>
      <c r="N25" s="284"/>
      <c r="O25" s="284"/>
      <c r="P25" s="284"/>
      <c r="Q25" s="284"/>
      <c r="R25" s="284"/>
      <c r="S25" s="284"/>
      <c r="T25" s="288"/>
      <c r="U25" s="460"/>
    </row>
    <row r="26" spans="1:21" ht="23.2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184">
        <f>H26+F26+D26+B26</f>
        <v>0</v>
      </c>
      <c r="K26" s="184">
        <f>C26+E26+G26+I26</f>
        <v>0</v>
      </c>
      <c r="L26" s="284"/>
      <c r="M26" s="284"/>
      <c r="N26" s="284"/>
      <c r="O26" s="284"/>
      <c r="P26" s="284"/>
      <c r="Q26" s="284"/>
      <c r="R26" s="284"/>
      <c r="S26" s="284"/>
      <c r="T26" s="288"/>
      <c r="U26" s="460"/>
    </row>
    <row r="27" spans="1:21" ht="23.25" customHeight="1">
      <c r="A27" s="285"/>
      <c r="B27" s="286"/>
      <c r="C27" s="286"/>
      <c r="D27" s="286"/>
      <c r="E27" s="286"/>
      <c r="F27" s="286"/>
      <c r="G27" s="286"/>
      <c r="H27" s="286"/>
      <c r="I27" s="286"/>
      <c r="J27" s="184"/>
      <c r="K27" s="184"/>
      <c r="L27" s="284"/>
      <c r="M27" s="284"/>
      <c r="N27" s="284"/>
      <c r="O27" s="284"/>
      <c r="P27" s="284"/>
      <c r="Q27" s="284"/>
      <c r="R27" s="284"/>
      <c r="S27" s="284"/>
      <c r="T27" s="288"/>
      <c r="U27" s="460"/>
    </row>
    <row r="28" spans="1:21" ht="21" customHeight="1">
      <c r="A28" s="52" t="s">
        <v>21</v>
      </c>
      <c r="B28" s="384">
        <f aca="true" t="shared" si="3" ref="B28:T28">SUM(B14:B27)</f>
        <v>63</v>
      </c>
      <c r="C28" s="384">
        <f t="shared" si="3"/>
        <v>0</v>
      </c>
      <c r="D28" s="384">
        <f t="shared" si="3"/>
        <v>58</v>
      </c>
      <c r="E28" s="384">
        <f t="shared" si="3"/>
        <v>2</v>
      </c>
      <c r="F28" s="384">
        <f t="shared" si="3"/>
        <v>52</v>
      </c>
      <c r="G28" s="384">
        <f t="shared" si="3"/>
        <v>5</v>
      </c>
      <c r="H28" s="384">
        <f t="shared" si="3"/>
        <v>35</v>
      </c>
      <c r="I28" s="384">
        <f t="shared" si="3"/>
        <v>0</v>
      </c>
      <c r="J28" s="384">
        <f t="shared" si="3"/>
        <v>208</v>
      </c>
      <c r="K28" s="384">
        <f t="shared" si="3"/>
        <v>7</v>
      </c>
      <c r="L28" s="384">
        <f t="shared" si="3"/>
        <v>3</v>
      </c>
      <c r="M28" s="384">
        <f t="shared" si="3"/>
        <v>0</v>
      </c>
      <c r="N28" s="384">
        <f t="shared" si="3"/>
        <v>145</v>
      </c>
      <c r="O28" s="384">
        <f t="shared" si="3"/>
        <v>7</v>
      </c>
      <c r="P28" s="384">
        <f t="shared" si="3"/>
        <v>47</v>
      </c>
      <c r="Q28" s="384">
        <f t="shared" si="3"/>
        <v>2</v>
      </c>
      <c r="R28" s="384">
        <f t="shared" si="3"/>
        <v>47</v>
      </c>
      <c r="S28" s="384">
        <f t="shared" si="3"/>
        <v>2</v>
      </c>
      <c r="T28" s="384">
        <f t="shared" si="3"/>
        <v>23</v>
      </c>
      <c r="U28" s="21"/>
    </row>
    <row r="31" spans="1:3" ht="12.75" hidden="1">
      <c r="A31" s="39" t="s">
        <v>279</v>
      </c>
      <c r="C31">
        <f>J28+K28-L28-M28</f>
        <v>212</v>
      </c>
    </row>
    <row r="32" ht="12.75" hidden="1"/>
    <row r="33" ht="12.75" hidden="1"/>
    <row r="34" spans="1:3" ht="12.75" hidden="1">
      <c r="A34" s="39" t="s">
        <v>281</v>
      </c>
      <c r="C34">
        <f>COUNTA(A14:A27)</f>
        <v>8</v>
      </c>
    </row>
    <row r="35" ht="12.75" hidden="1"/>
    <row r="36" spans="1:3" ht="12.75" hidden="1">
      <c r="A36" t="s">
        <v>297</v>
      </c>
      <c r="C36">
        <f>T28</f>
        <v>23</v>
      </c>
    </row>
    <row r="37" ht="12.75" hidden="1"/>
    <row r="38" ht="12.75" hidden="1"/>
    <row r="39" spans="1:3" ht="12.75" hidden="1">
      <c r="A39" t="s">
        <v>296</v>
      </c>
      <c r="C39">
        <f>P28+Q28</f>
        <v>49</v>
      </c>
    </row>
    <row r="40" ht="12.75" hidden="1"/>
    <row r="41" ht="12.75" hidden="1"/>
    <row r="42" ht="12.75" hidden="1"/>
    <row r="43" ht="12.75" hidden="1"/>
    <row r="44" ht="12.75" hidden="1"/>
    <row r="45" spans="1:12" ht="12.75">
      <c r="A45" s="554" t="s">
        <v>581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</row>
    <row r="48" spans="1:12" ht="38.25" customHeight="1">
      <c r="A48" s="555" t="s">
        <v>582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</row>
    <row r="51" spans="1:12" ht="12.75">
      <c r="A51" s="556" t="s">
        <v>583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</row>
  </sheetData>
  <sheetProtection/>
  <mergeCells count="3">
    <mergeCell ref="A45:L45"/>
    <mergeCell ref="A48:L48"/>
    <mergeCell ref="A51:L51"/>
  </mergeCells>
  <printOptions horizontalCentered="1" verticalCentered="1"/>
  <pageMargins left="0.25" right="0.25" top="0.75" bottom="0.75" header="0.3" footer="0.3"/>
  <pageSetup firstPageNumber="1" useFirstPageNumber="1" fitToHeight="14" horizontalDpi="600" verticalDpi="600" orientation="landscape" scale="66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89"/>
  <sheetViews>
    <sheetView showGridLines="0" zoomScale="115" zoomScaleNormal="115" zoomScaleSheetLayoutView="85" zoomScalePageLayoutView="80" workbookViewId="0" topLeftCell="A67">
      <selection activeCell="W21" sqref="W21"/>
    </sheetView>
  </sheetViews>
  <sheetFormatPr defaultColWidth="11.421875" defaultRowHeight="12.75"/>
  <cols>
    <col min="1" max="1" width="9.8515625" style="69" customWidth="1"/>
    <col min="2" max="2" width="17.00390625" style="69" customWidth="1"/>
    <col min="3" max="3" width="48.28125" style="69" customWidth="1"/>
    <col min="4" max="4" width="18.421875" style="69" customWidth="1"/>
    <col min="5" max="5" width="14.421875" style="69" customWidth="1"/>
    <col min="6" max="6" width="12.00390625" style="69" customWidth="1"/>
    <col min="7" max="7" width="11.57421875" style="69" customWidth="1"/>
    <col min="8" max="8" width="13.140625" style="69" customWidth="1"/>
    <col min="9" max="16384" width="11.421875" style="69" customWidth="1"/>
  </cols>
  <sheetData>
    <row r="2" spans="1:8" ht="23.25" customHeight="1">
      <c r="A2" s="163" t="s">
        <v>22</v>
      </c>
      <c r="B2" s="163"/>
      <c r="C2" s="164"/>
      <c r="D2" s="164"/>
      <c r="E2" s="164"/>
      <c r="F2" s="164"/>
      <c r="G2" s="164"/>
      <c r="H2" s="164"/>
    </row>
    <row r="3" spans="1:6" ht="25.5" customHeight="1">
      <c r="A3" s="163"/>
      <c r="B3" s="163"/>
      <c r="C3" s="165"/>
      <c r="D3" s="165"/>
      <c r="E3" s="165"/>
      <c r="F3" s="164"/>
    </row>
    <row r="4" spans="1:8" ht="21.75" customHeight="1">
      <c r="A4" s="166" t="s">
        <v>113</v>
      </c>
      <c r="B4" s="166"/>
      <c r="C4" s="165"/>
      <c r="D4" s="165"/>
      <c r="E4" s="165"/>
      <c r="F4" s="164"/>
      <c r="G4" s="164"/>
      <c r="H4" s="164"/>
    </row>
    <row r="5" spans="1:8" ht="24" customHeight="1">
      <c r="A5" s="166" t="s">
        <v>114</v>
      </c>
      <c r="B5" s="166"/>
      <c r="C5" s="165"/>
      <c r="D5" s="165"/>
      <c r="E5" s="165"/>
      <c r="F5" s="164"/>
      <c r="G5" s="589"/>
      <c r="H5" s="590"/>
    </row>
    <row r="6" spans="1:8" s="320" customFormat="1" ht="38.25" customHeight="1">
      <c r="A6" s="400" t="s">
        <v>340</v>
      </c>
      <c r="B6" s="340"/>
      <c r="C6" s="341"/>
      <c r="D6" s="342"/>
      <c r="E6" s="317"/>
      <c r="F6" s="343" t="s">
        <v>418</v>
      </c>
      <c r="G6" s="341"/>
      <c r="H6" s="344"/>
    </row>
    <row r="7" spans="1:17" s="320" customFormat="1" ht="12" customHeight="1">
      <c r="A7" s="345"/>
      <c r="B7" s="345"/>
      <c r="C7" s="345"/>
      <c r="D7" s="345"/>
      <c r="E7" s="345"/>
      <c r="F7" s="345"/>
      <c r="G7" s="345"/>
      <c r="H7" s="346"/>
      <c r="Q7" s="320" t="s">
        <v>341</v>
      </c>
    </row>
    <row r="8" spans="1:8" s="320" customFormat="1" ht="27" customHeight="1">
      <c r="A8" s="339" t="s">
        <v>580</v>
      </c>
      <c r="B8" s="318"/>
      <c r="C8" s="341"/>
      <c r="D8" s="342"/>
      <c r="E8" s="341"/>
      <c r="F8" s="341"/>
      <c r="G8" s="591" t="s">
        <v>577</v>
      </c>
      <c r="H8" s="592"/>
    </row>
    <row r="9" spans="1:8" ht="12" customHeight="1">
      <c r="A9" s="314"/>
      <c r="B9" s="167"/>
      <c r="C9" s="168"/>
      <c r="D9" s="168"/>
      <c r="E9" s="168"/>
      <c r="F9" s="168"/>
      <c r="G9" s="168"/>
      <c r="H9" s="169"/>
    </row>
    <row r="10" spans="1:8" ht="66.75" customHeight="1">
      <c r="A10" s="450" t="s">
        <v>74</v>
      </c>
      <c r="B10" s="450" t="s">
        <v>115</v>
      </c>
      <c r="C10" s="450" t="s">
        <v>116</v>
      </c>
      <c r="D10" s="450" t="s">
        <v>117</v>
      </c>
      <c r="E10" s="450" t="s">
        <v>118</v>
      </c>
      <c r="F10" s="450" t="s">
        <v>119</v>
      </c>
      <c r="G10" s="450" t="s">
        <v>120</v>
      </c>
      <c r="H10" s="450" t="s">
        <v>121</v>
      </c>
    </row>
    <row r="11" spans="1:8" ht="35.25" customHeight="1">
      <c r="A11" s="452">
        <v>1</v>
      </c>
      <c r="B11" s="451" t="s">
        <v>334</v>
      </c>
      <c r="C11" s="451" t="s">
        <v>427</v>
      </c>
      <c r="D11" s="452" t="s">
        <v>416</v>
      </c>
      <c r="E11" s="452">
        <v>3</v>
      </c>
      <c r="F11" s="452">
        <v>3</v>
      </c>
      <c r="G11" s="452">
        <v>1</v>
      </c>
      <c r="H11" s="452">
        <v>3</v>
      </c>
    </row>
    <row r="12" spans="1:8" ht="35.25" customHeight="1">
      <c r="A12" s="452">
        <v>2</v>
      </c>
      <c r="B12" s="451" t="s">
        <v>334</v>
      </c>
      <c r="C12" s="451" t="s">
        <v>428</v>
      </c>
      <c r="D12" s="452" t="s">
        <v>416</v>
      </c>
      <c r="E12" s="452">
        <v>5</v>
      </c>
      <c r="F12" s="452">
        <v>5</v>
      </c>
      <c r="G12" s="452">
        <v>1</v>
      </c>
      <c r="H12" s="452">
        <v>3</v>
      </c>
    </row>
    <row r="13" spans="1:8" ht="35.25" customHeight="1">
      <c r="A13" s="452">
        <v>3</v>
      </c>
      <c r="B13" s="451" t="s">
        <v>334</v>
      </c>
      <c r="C13" s="451" t="s">
        <v>429</v>
      </c>
      <c r="D13" s="452" t="s">
        <v>416</v>
      </c>
      <c r="E13" s="452">
        <v>8</v>
      </c>
      <c r="F13" s="452">
        <v>8</v>
      </c>
      <c r="G13" s="452">
        <v>1</v>
      </c>
      <c r="H13" s="452">
        <v>2</v>
      </c>
    </row>
    <row r="14" spans="1:8" ht="35.25" customHeight="1">
      <c r="A14" s="452">
        <v>4</v>
      </c>
      <c r="B14" s="451" t="s">
        <v>334</v>
      </c>
      <c r="C14" s="451" t="s">
        <v>430</v>
      </c>
      <c r="D14" s="452" t="s">
        <v>416</v>
      </c>
      <c r="E14" s="452">
        <v>1</v>
      </c>
      <c r="F14" s="452">
        <v>1</v>
      </c>
      <c r="G14" s="452">
        <v>1</v>
      </c>
      <c r="H14" s="452">
        <v>5</v>
      </c>
    </row>
    <row r="15" spans="1:8" ht="35.25" customHeight="1">
      <c r="A15" s="452">
        <v>5</v>
      </c>
      <c r="B15" s="451" t="s">
        <v>431</v>
      </c>
      <c r="C15" s="451" t="s">
        <v>432</v>
      </c>
      <c r="D15" s="452" t="s">
        <v>416</v>
      </c>
      <c r="E15" s="452">
        <v>51</v>
      </c>
      <c r="F15" s="452">
        <v>48</v>
      </c>
      <c r="G15" s="452">
        <v>1</v>
      </c>
      <c r="H15" s="452">
        <v>14</v>
      </c>
    </row>
    <row r="16" spans="1:8" ht="35.25" customHeight="1">
      <c r="A16" s="452">
        <v>6</v>
      </c>
      <c r="B16" s="451" t="s">
        <v>334</v>
      </c>
      <c r="C16" s="451" t="s">
        <v>433</v>
      </c>
      <c r="D16" s="452" t="s">
        <v>416</v>
      </c>
      <c r="E16" s="452">
        <v>19</v>
      </c>
      <c r="F16" s="452">
        <v>16</v>
      </c>
      <c r="G16" s="452">
        <v>1</v>
      </c>
      <c r="H16" s="452">
        <v>4</v>
      </c>
    </row>
    <row r="17" spans="1:8" ht="57.75" customHeight="1">
      <c r="A17" s="452">
        <v>7</v>
      </c>
      <c r="B17" s="451" t="s">
        <v>334</v>
      </c>
      <c r="C17" s="451" t="s">
        <v>429</v>
      </c>
      <c r="D17" s="452" t="s">
        <v>416</v>
      </c>
      <c r="E17" s="452">
        <v>8</v>
      </c>
      <c r="F17" s="452">
        <v>8</v>
      </c>
      <c r="G17" s="452">
        <v>1</v>
      </c>
      <c r="H17" s="452">
        <v>2</v>
      </c>
    </row>
    <row r="18" spans="1:8" ht="35.25" customHeight="1">
      <c r="A18" s="452">
        <v>8</v>
      </c>
      <c r="B18" s="451" t="s">
        <v>334</v>
      </c>
      <c r="C18" s="451" t="s">
        <v>434</v>
      </c>
      <c r="D18" s="452" t="s">
        <v>416</v>
      </c>
      <c r="E18" s="452">
        <v>1</v>
      </c>
      <c r="F18" s="452">
        <v>1</v>
      </c>
      <c r="G18" s="452">
        <v>1</v>
      </c>
      <c r="H18" s="452">
        <v>1</v>
      </c>
    </row>
    <row r="19" spans="1:8" ht="35.25" customHeight="1">
      <c r="A19" s="452">
        <v>9</v>
      </c>
      <c r="B19" s="451" t="s">
        <v>334</v>
      </c>
      <c r="C19" s="451" t="s">
        <v>435</v>
      </c>
      <c r="D19" s="452" t="s">
        <v>416</v>
      </c>
      <c r="E19" s="452">
        <v>1</v>
      </c>
      <c r="F19" s="452">
        <v>1</v>
      </c>
      <c r="G19" s="452">
        <v>1</v>
      </c>
      <c r="H19" s="452">
        <v>5</v>
      </c>
    </row>
    <row r="20" spans="1:8" ht="35.25" customHeight="1">
      <c r="A20" s="452">
        <v>10</v>
      </c>
      <c r="B20" s="451" t="s">
        <v>334</v>
      </c>
      <c r="C20" s="451" t="s">
        <v>436</v>
      </c>
      <c r="D20" s="452" t="s">
        <v>416</v>
      </c>
      <c r="E20" s="452">
        <v>63</v>
      </c>
      <c r="F20" s="452">
        <v>66</v>
      </c>
      <c r="G20" s="452">
        <v>1</v>
      </c>
      <c r="H20" s="452">
        <v>2</v>
      </c>
    </row>
    <row r="21" spans="1:8" ht="35.25" customHeight="1">
      <c r="A21" s="452">
        <v>11</v>
      </c>
      <c r="B21" s="451" t="s">
        <v>334</v>
      </c>
      <c r="C21" s="451" t="s">
        <v>434</v>
      </c>
      <c r="D21" s="452" t="s">
        <v>416</v>
      </c>
      <c r="E21" s="452">
        <v>1</v>
      </c>
      <c r="F21" s="452">
        <v>1</v>
      </c>
      <c r="G21" s="452">
        <v>1</v>
      </c>
      <c r="H21" s="452">
        <v>1</v>
      </c>
    </row>
    <row r="22" spans="1:8" ht="35.25" customHeight="1">
      <c r="A22" s="452">
        <v>12</v>
      </c>
      <c r="B22" s="451" t="s">
        <v>334</v>
      </c>
      <c r="C22" s="451" t="s">
        <v>437</v>
      </c>
      <c r="D22" s="452" t="s">
        <v>416</v>
      </c>
      <c r="E22" s="452">
        <v>45</v>
      </c>
      <c r="F22" s="452">
        <v>41</v>
      </c>
      <c r="G22" s="452">
        <v>1</v>
      </c>
      <c r="H22" s="452">
        <v>2</v>
      </c>
    </row>
    <row r="23" spans="1:8" ht="35.25" customHeight="1">
      <c r="A23" s="452">
        <v>13</v>
      </c>
      <c r="B23" s="451" t="s">
        <v>334</v>
      </c>
      <c r="C23" s="453" t="s">
        <v>438</v>
      </c>
      <c r="D23" s="452" t="s">
        <v>416</v>
      </c>
      <c r="E23" s="454">
        <v>4</v>
      </c>
      <c r="F23" s="454">
        <v>4</v>
      </c>
      <c r="G23" s="455">
        <v>1</v>
      </c>
      <c r="H23" s="452">
        <v>5</v>
      </c>
    </row>
    <row r="24" spans="1:8" ht="35.25" customHeight="1">
      <c r="A24" s="452">
        <v>14</v>
      </c>
      <c r="B24" s="451" t="s">
        <v>334</v>
      </c>
      <c r="C24" s="453" t="s">
        <v>439</v>
      </c>
      <c r="D24" s="452" t="s">
        <v>416</v>
      </c>
      <c r="E24" s="454">
        <v>36</v>
      </c>
      <c r="F24" s="454">
        <v>29</v>
      </c>
      <c r="G24" s="455">
        <v>1</v>
      </c>
      <c r="H24" s="452">
        <v>4</v>
      </c>
    </row>
    <row r="25" spans="1:8" ht="35.25" customHeight="1">
      <c r="A25" s="452">
        <v>15</v>
      </c>
      <c r="B25" s="451" t="s">
        <v>334</v>
      </c>
      <c r="C25" s="453" t="s">
        <v>440</v>
      </c>
      <c r="D25" s="452" t="s">
        <v>416</v>
      </c>
      <c r="E25" s="454">
        <v>6</v>
      </c>
      <c r="F25" s="454">
        <v>8</v>
      </c>
      <c r="G25" s="455">
        <v>1</v>
      </c>
      <c r="H25" s="452">
        <v>2</v>
      </c>
    </row>
    <row r="26" spans="1:8" ht="35.25" customHeight="1">
      <c r="A26" s="452">
        <v>16</v>
      </c>
      <c r="B26" s="451" t="s">
        <v>431</v>
      </c>
      <c r="C26" s="453" t="s">
        <v>441</v>
      </c>
      <c r="D26" s="452" t="s">
        <v>416</v>
      </c>
      <c r="E26" s="454">
        <v>28</v>
      </c>
      <c r="F26" s="454">
        <v>20</v>
      </c>
      <c r="G26" s="455">
        <v>2</v>
      </c>
      <c r="H26" s="454">
        <v>12</v>
      </c>
    </row>
    <row r="27" spans="1:8" ht="35.25" customHeight="1">
      <c r="A27" s="452">
        <v>17</v>
      </c>
      <c r="B27" s="451" t="s">
        <v>431</v>
      </c>
      <c r="C27" s="462" t="s">
        <v>442</v>
      </c>
      <c r="D27" s="452" t="s">
        <v>416</v>
      </c>
      <c r="E27" s="454">
        <v>29</v>
      </c>
      <c r="F27" s="454">
        <v>14</v>
      </c>
      <c r="G27" s="455">
        <v>1</v>
      </c>
      <c r="H27" s="454">
        <v>32</v>
      </c>
    </row>
    <row r="28" spans="1:8" ht="35.25" customHeight="1">
      <c r="A28" s="452">
        <v>18</v>
      </c>
      <c r="B28" s="451" t="s">
        <v>334</v>
      </c>
      <c r="C28" s="462" t="s">
        <v>443</v>
      </c>
      <c r="D28" s="452" t="s">
        <v>416</v>
      </c>
      <c r="E28" s="454">
        <v>46</v>
      </c>
      <c r="F28" s="454">
        <v>34</v>
      </c>
      <c r="G28" s="455">
        <v>1</v>
      </c>
      <c r="H28" s="454">
        <v>4</v>
      </c>
    </row>
    <row r="29" spans="1:8" ht="35.25" customHeight="1">
      <c r="A29" s="452">
        <v>19</v>
      </c>
      <c r="B29" s="451" t="s">
        <v>334</v>
      </c>
      <c r="C29" s="462" t="s">
        <v>444</v>
      </c>
      <c r="D29" s="452" t="s">
        <v>416</v>
      </c>
      <c r="E29" s="454">
        <v>21</v>
      </c>
      <c r="F29" s="454">
        <v>19</v>
      </c>
      <c r="G29" s="455">
        <v>1</v>
      </c>
      <c r="H29" s="454">
        <v>10</v>
      </c>
    </row>
    <row r="30" spans="1:8" ht="35.25" customHeight="1">
      <c r="A30" s="452">
        <v>20</v>
      </c>
      <c r="B30" s="451" t="s">
        <v>334</v>
      </c>
      <c r="C30" s="462" t="s">
        <v>444</v>
      </c>
      <c r="D30" s="452" t="s">
        <v>416</v>
      </c>
      <c r="E30" s="454">
        <v>22</v>
      </c>
      <c r="F30" s="454">
        <v>19</v>
      </c>
      <c r="G30" s="455">
        <v>1</v>
      </c>
      <c r="H30" s="454">
        <v>10</v>
      </c>
    </row>
    <row r="31" spans="1:8" ht="35.25" customHeight="1">
      <c r="A31" s="452">
        <v>21</v>
      </c>
      <c r="B31" s="451" t="s">
        <v>445</v>
      </c>
      <c r="C31" s="462" t="s">
        <v>446</v>
      </c>
      <c r="D31" s="452" t="s">
        <v>416</v>
      </c>
      <c r="E31" s="454">
        <v>8</v>
      </c>
      <c r="F31" s="454">
        <v>8</v>
      </c>
      <c r="G31" s="455">
        <v>2</v>
      </c>
      <c r="H31" s="454">
        <v>2</v>
      </c>
    </row>
    <row r="32" spans="1:8" ht="35.25" customHeight="1">
      <c r="A32" s="452">
        <v>22</v>
      </c>
      <c r="B32" s="451" t="s">
        <v>445</v>
      </c>
      <c r="C32" s="462" t="s">
        <v>447</v>
      </c>
      <c r="D32" s="452" t="s">
        <v>416</v>
      </c>
      <c r="E32" s="454">
        <v>26</v>
      </c>
      <c r="F32" s="454">
        <v>21</v>
      </c>
      <c r="G32" s="455">
        <v>1</v>
      </c>
      <c r="H32" s="454">
        <v>2</v>
      </c>
    </row>
    <row r="33" spans="1:8" ht="35.25" customHeight="1">
      <c r="A33" s="452">
        <v>23</v>
      </c>
      <c r="B33" s="451" t="s">
        <v>445</v>
      </c>
      <c r="C33" s="462" t="s">
        <v>447</v>
      </c>
      <c r="D33" s="452" t="s">
        <v>416</v>
      </c>
      <c r="E33" s="454">
        <v>16</v>
      </c>
      <c r="F33" s="454">
        <v>16</v>
      </c>
      <c r="G33" s="455">
        <v>1</v>
      </c>
      <c r="H33" s="452">
        <v>2</v>
      </c>
    </row>
    <row r="34" spans="1:8" ht="35.25" customHeight="1">
      <c r="A34" s="452">
        <v>24</v>
      </c>
      <c r="B34" s="451" t="s">
        <v>445</v>
      </c>
      <c r="C34" s="462" t="s">
        <v>447</v>
      </c>
      <c r="D34" s="452" t="s">
        <v>416</v>
      </c>
      <c r="E34" s="454">
        <v>21</v>
      </c>
      <c r="F34" s="454">
        <v>17</v>
      </c>
      <c r="G34" s="455">
        <v>1</v>
      </c>
      <c r="H34" s="454">
        <v>2</v>
      </c>
    </row>
    <row r="35" spans="1:8" ht="35.25" customHeight="1">
      <c r="A35" s="452">
        <v>25</v>
      </c>
      <c r="B35" s="451" t="s">
        <v>445</v>
      </c>
      <c r="C35" s="462" t="s">
        <v>447</v>
      </c>
      <c r="D35" s="452" t="s">
        <v>416</v>
      </c>
      <c r="E35" s="454">
        <v>18</v>
      </c>
      <c r="F35" s="454">
        <v>14</v>
      </c>
      <c r="G35" s="455">
        <v>1</v>
      </c>
      <c r="H35" s="454">
        <v>2</v>
      </c>
    </row>
    <row r="36" spans="1:8" ht="35.25" customHeight="1">
      <c r="A36" s="452">
        <v>26</v>
      </c>
      <c r="B36" s="451" t="s">
        <v>445</v>
      </c>
      <c r="C36" s="462" t="s">
        <v>447</v>
      </c>
      <c r="D36" s="452" t="s">
        <v>416</v>
      </c>
      <c r="E36" s="454">
        <v>16</v>
      </c>
      <c r="F36" s="454">
        <v>14</v>
      </c>
      <c r="G36" s="455">
        <v>1</v>
      </c>
      <c r="H36" s="454">
        <v>2</v>
      </c>
    </row>
    <row r="37" spans="1:8" ht="35.25" customHeight="1">
      <c r="A37" s="452">
        <v>27</v>
      </c>
      <c r="B37" s="451" t="s">
        <v>445</v>
      </c>
      <c r="C37" s="462" t="s">
        <v>447</v>
      </c>
      <c r="D37" s="452" t="s">
        <v>416</v>
      </c>
      <c r="E37" s="454">
        <v>25</v>
      </c>
      <c r="F37" s="454">
        <v>8</v>
      </c>
      <c r="G37" s="455">
        <v>1</v>
      </c>
      <c r="H37" s="454">
        <v>2</v>
      </c>
    </row>
    <row r="38" spans="1:8" ht="35.25" customHeight="1">
      <c r="A38" s="452">
        <v>28</v>
      </c>
      <c r="B38" s="451" t="s">
        <v>445</v>
      </c>
      <c r="C38" s="462" t="s">
        <v>447</v>
      </c>
      <c r="D38" s="452" t="s">
        <v>416</v>
      </c>
      <c r="E38" s="454">
        <v>20</v>
      </c>
      <c r="F38" s="454">
        <v>15</v>
      </c>
      <c r="G38" s="455">
        <v>1</v>
      </c>
      <c r="H38" s="454">
        <v>2</v>
      </c>
    </row>
    <row r="39" spans="1:8" ht="35.25" customHeight="1">
      <c r="A39" s="452">
        <v>29</v>
      </c>
      <c r="B39" s="451" t="s">
        <v>445</v>
      </c>
      <c r="C39" s="462" t="s">
        <v>447</v>
      </c>
      <c r="D39" s="452" t="s">
        <v>416</v>
      </c>
      <c r="E39" s="454">
        <v>23</v>
      </c>
      <c r="F39" s="454">
        <v>12</v>
      </c>
      <c r="G39" s="455">
        <v>1</v>
      </c>
      <c r="H39" s="454">
        <v>2</v>
      </c>
    </row>
    <row r="40" spans="1:8" ht="35.25" customHeight="1">
      <c r="A40" s="452">
        <v>30</v>
      </c>
      <c r="B40" s="451" t="s">
        <v>445</v>
      </c>
      <c r="C40" s="463" t="s">
        <v>447</v>
      </c>
      <c r="D40" s="452" t="s">
        <v>416</v>
      </c>
      <c r="E40" s="454">
        <v>18</v>
      </c>
      <c r="F40" s="454">
        <v>12</v>
      </c>
      <c r="G40" s="455">
        <v>1</v>
      </c>
      <c r="H40" s="454">
        <v>2</v>
      </c>
    </row>
    <row r="41" spans="1:8" ht="35.25" customHeight="1">
      <c r="A41" s="452">
        <v>31</v>
      </c>
      <c r="B41" s="451" t="s">
        <v>445</v>
      </c>
      <c r="C41" s="462" t="s">
        <v>447</v>
      </c>
      <c r="D41" s="452" t="s">
        <v>416</v>
      </c>
      <c r="E41" s="454">
        <v>25</v>
      </c>
      <c r="F41" s="454">
        <v>19</v>
      </c>
      <c r="G41" s="455">
        <v>1</v>
      </c>
      <c r="H41" s="454">
        <v>2</v>
      </c>
    </row>
    <row r="42" spans="1:8" ht="35.25" customHeight="1">
      <c r="A42" s="452">
        <v>32</v>
      </c>
      <c r="B42" s="451" t="s">
        <v>445</v>
      </c>
      <c r="C42" s="462" t="s">
        <v>448</v>
      </c>
      <c r="D42" s="452" t="s">
        <v>416</v>
      </c>
      <c r="E42" s="454">
        <v>12</v>
      </c>
      <c r="F42" s="454">
        <v>8</v>
      </c>
      <c r="G42" s="455">
        <v>1</v>
      </c>
      <c r="H42" s="454">
        <v>2</v>
      </c>
    </row>
    <row r="43" spans="1:8" ht="35.25" customHeight="1">
      <c r="A43" s="452">
        <v>33</v>
      </c>
      <c r="B43" s="451" t="s">
        <v>445</v>
      </c>
      <c r="C43" s="462" t="s">
        <v>448</v>
      </c>
      <c r="D43" s="452" t="s">
        <v>416</v>
      </c>
      <c r="E43" s="454">
        <v>9</v>
      </c>
      <c r="F43" s="454">
        <v>7</v>
      </c>
      <c r="G43" s="455">
        <v>1</v>
      </c>
      <c r="H43" s="454">
        <v>2</v>
      </c>
    </row>
    <row r="44" spans="1:8" ht="45.75" customHeight="1">
      <c r="A44" s="452">
        <v>34</v>
      </c>
      <c r="B44" s="451" t="s">
        <v>445</v>
      </c>
      <c r="C44" s="462" t="s">
        <v>448</v>
      </c>
      <c r="D44" s="452" t="s">
        <v>416</v>
      </c>
      <c r="E44" s="454">
        <v>26</v>
      </c>
      <c r="F44" s="454">
        <v>20</v>
      </c>
      <c r="G44" s="455">
        <v>1</v>
      </c>
      <c r="H44" s="454">
        <v>2</v>
      </c>
    </row>
    <row r="45" spans="1:8" ht="35.25" customHeight="1">
      <c r="A45" s="452">
        <v>35</v>
      </c>
      <c r="B45" s="451" t="s">
        <v>445</v>
      </c>
      <c r="C45" s="462" t="s">
        <v>448</v>
      </c>
      <c r="D45" s="452" t="s">
        <v>416</v>
      </c>
      <c r="E45" s="454">
        <v>18</v>
      </c>
      <c r="F45" s="454">
        <v>10</v>
      </c>
      <c r="G45" s="455">
        <v>1</v>
      </c>
      <c r="H45" s="454">
        <v>2</v>
      </c>
    </row>
    <row r="46" spans="1:8" ht="35.25" customHeight="1">
      <c r="A46" s="452">
        <v>36</v>
      </c>
      <c r="B46" s="451" t="s">
        <v>445</v>
      </c>
      <c r="C46" s="462" t="s">
        <v>448</v>
      </c>
      <c r="D46" s="452" t="s">
        <v>416</v>
      </c>
      <c r="E46" s="454">
        <v>16</v>
      </c>
      <c r="F46" s="454">
        <v>13</v>
      </c>
      <c r="G46" s="455">
        <v>1</v>
      </c>
      <c r="H46" s="454">
        <v>2</v>
      </c>
    </row>
    <row r="47" spans="1:8" ht="35.25" customHeight="1">
      <c r="A47" s="452">
        <v>37</v>
      </c>
      <c r="B47" s="451" t="s">
        <v>445</v>
      </c>
      <c r="C47" s="462" t="s">
        <v>448</v>
      </c>
      <c r="D47" s="452" t="s">
        <v>416</v>
      </c>
      <c r="E47" s="454">
        <v>6</v>
      </c>
      <c r="F47" s="454">
        <v>5</v>
      </c>
      <c r="G47" s="455">
        <v>1</v>
      </c>
      <c r="H47" s="454">
        <v>2</v>
      </c>
    </row>
    <row r="48" spans="1:8" ht="35.25" customHeight="1">
      <c r="A48" s="452">
        <v>38</v>
      </c>
      <c r="B48" s="451" t="s">
        <v>334</v>
      </c>
      <c r="C48" s="462" t="s">
        <v>449</v>
      </c>
      <c r="D48" s="452" t="s">
        <v>416</v>
      </c>
      <c r="E48" s="454">
        <v>372</v>
      </c>
      <c r="F48" s="454">
        <v>308</v>
      </c>
      <c r="G48" s="455">
        <v>1</v>
      </c>
      <c r="H48" s="454">
        <v>2</v>
      </c>
    </row>
    <row r="49" spans="1:8" ht="35.25" customHeight="1">
      <c r="A49" s="452">
        <v>39</v>
      </c>
      <c r="B49" s="451" t="s">
        <v>334</v>
      </c>
      <c r="C49" s="462" t="s">
        <v>450</v>
      </c>
      <c r="D49" s="452" t="s">
        <v>416</v>
      </c>
      <c r="E49" s="454">
        <v>6</v>
      </c>
      <c r="F49" s="454">
        <v>6</v>
      </c>
      <c r="G49" s="455">
        <v>2</v>
      </c>
      <c r="H49" s="454">
        <v>112</v>
      </c>
    </row>
    <row r="50" spans="1:8" ht="35.25" customHeight="1">
      <c r="A50" s="452">
        <v>40</v>
      </c>
      <c r="B50" s="451" t="s">
        <v>431</v>
      </c>
      <c r="C50" s="453" t="s">
        <v>451</v>
      </c>
      <c r="D50" s="452" t="s">
        <v>416</v>
      </c>
      <c r="E50" s="454">
        <v>10</v>
      </c>
      <c r="F50" s="454">
        <v>10</v>
      </c>
      <c r="G50" s="455">
        <v>1</v>
      </c>
      <c r="H50" s="454">
        <v>40</v>
      </c>
    </row>
    <row r="51" spans="1:8" ht="35.25" customHeight="1">
      <c r="A51" s="452">
        <v>41</v>
      </c>
      <c r="B51" s="451" t="s">
        <v>431</v>
      </c>
      <c r="C51" s="453" t="s">
        <v>452</v>
      </c>
      <c r="D51" s="452" t="s">
        <v>416</v>
      </c>
      <c r="E51" s="454">
        <v>7</v>
      </c>
      <c r="F51" s="454">
        <v>6</v>
      </c>
      <c r="G51" s="455">
        <v>1</v>
      </c>
      <c r="H51" s="454">
        <v>40</v>
      </c>
    </row>
    <row r="52" spans="1:8" ht="35.25" customHeight="1">
      <c r="A52" s="452">
        <v>42</v>
      </c>
      <c r="B52" s="451" t="s">
        <v>431</v>
      </c>
      <c r="C52" s="453" t="s">
        <v>453</v>
      </c>
      <c r="D52" s="452" t="s">
        <v>416</v>
      </c>
      <c r="E52" s="454">
        <v>5</v>
      </c>
      <c r="F52" s="454">
        <v>5</v>
      </c>
      <c r="G52" s="455">
        <v>1</v>
      </c>
      <c r="H52" s="454">
        <v>3</v>
      </c>
    </row>
    <row r="53" spans="1:8" ht="35.25" customHeight="1">
      <c r="A53" s="452">
        <v>43</v>
      </c>
      <c r="B53" s="451" t="s">
        <v>431</v>
      </c>
      <c r="C53" s="453" t="s">
        <v>453</v>
      </c>
      <c r="D53" s="452" t="s">
        <v>416</v>
      </c>
      <c r="E53" s="454">
        <v>6</v>
      </c>
      <c r="F53" s="454">
        <v>6</v>
      </c>
      <c r="G53" s="455">
        <v>1</v>
      </c>
      <c r="H53" s="452">
        <v>3</v>
      </c>
    </row>
    <row r="54" spans="1:8" ht="35.25" customHeight="1">
      <c r="A54" s="452">
        <v>44</v>
      </c>
      <c r="B54" s="451" t="s">
        <v>431</v>
      </c>
      <c r="C54" s="453" t="s">
        <v>454</v>
      </c>
      <c r="D54" s="452" t="s">
        <v>416</v>
      </c>
      <c r="E54" s="454">
        <v>20</v>
      </c>
      <c r="F54" s="454">
        <v>19</v>
      </c>
      <c r="G54" s="455">
        <v>1</v>
      </c>
      <c r="H54" s="454">
        <v>22</v>
      </c>
    </row>
    <row r="55" spans="1:8" ht="35.25" customHeight="1">
      <c r="A55" s="452">
        <v>45</v>
      </c>
      <c r="B55" s="451" t="s">
        <v>431</v>
      </c>
      <c r="C55" s="462" t="s">
        <v>455</v>
      </c>
      <c r="D55" s="452" t="s">
        <v>416</v>
      </c>
      <c r="E55" s="454">
        <v>1</v>
      </c>
      <c r="F55" s="454">
        <v>1</v>
      </c>
      <c r="G55" s="455">
        <v>1</v>
      </c>
      <c r="H55" s="454">
        <v>30</v>
      </c>
    </row>
    <row r="56" spans="1:8" ht="35.25" customHeight="1">
      <c r="A56" s="452">
        <v>46</v>
      </c>
      <c r="B56" s="451" t="s">
        <v>334</v>
      </c>
      <c r="C56" s="462" t="s">
        <v>439</v>
      </c>
      <c r="D56" s="452" t="s">
        <v>416</v>
      </c>
      <c r="E56" s="454">
        <v>36</v>
      </c>
      <c r="F56" s="454">
        <v>39</v>
      </c>
      <c r="G56" s="455">
        <v>1</v>
      </c>
      <c r="H56" s="454">
        <v>4</v>
      </c>
    </row>
    <row r="57" spans="1:8" ht="35.25" customHeight="1">
      <c r="A57" s="452">
        <v>47</v>
      </c>
      <c r="B57" s="451" t="s">
        <v>431</v>
      </c>
      <c r="C57" s="462" t="s">
        <v>579</v>
      </c>
      <c r="D57" s="452" t="s">
        <v>416</v>
      </c>
      <c r="E57" s="454">
        <v>22</v>
      </c>
      <c r="F57" s="454">
        <v>17</v>
      </c>
      <c r="G57" s="455">
        <v>1</v>
      </c>
      <c r="H57" s="454">
        <v>30</v>
      </c>
    </row>
    <row r="58" spans="1:8" ht="35.25" customHeight="1">
      <c r="A58" s="452">
        <v>48</v>
      </c>
      <c r="B58" s="451" t="s">
        <v>431</v>
      </c>
      <c r="C58" s="462" t="s">
        <v>456</v>
      </c>
      <c r="D58" s="452" t="s">
        <v>416</v>
      </c>
      <c r="E58" s="454">
        <v>17</v>
      </c>
      <c r="F58" s="454">
        <v>11</v>
      </c>
      <c r="G58" s="455">
        <v>1</v>
      </c>
      <c r="H58" s="454">
        <v>22</v>
      </c>
    </row>
    <row r="59" spans="1:8" ht="35.25" customHeight="1">
      <c r="A59" s="452">
        <v>49</v>
      </c>
      <c r="B59" s="451" t="s">
        <v>431</v>
      </c>
      <c r="C59" s="462" t="s">
        <v>457</v>
      </c>
      <c r="D59" s="452" t="s">
        <v>416</v>
      </c>
      <c r="E59" s="454">
        <v>30</v>
      </c>
      <c r="F59" s="454">
        <v>26</v>
      </c>
      <c r="G59" s="455">
        <v>2</v>
      </c>
      <c r="H59" s="454">
        <v>8</v>
      </c>
    </row>
    <row r="60" spans="1:8" ht="35.25" customHeight="1">
      <c r="A60" s="452">
        <v>50</v>
      </c>
      <c r="B60" s="451" t="s">
        <v>334</v>
      </c>
      <c r="C60" s="462" t="s">
        <v>434</v>
      </c>
      <c r="D60" s="452" t="s">
        <v>416</v>
      </c>
      <c r="E60" s="454">
        <v>1</v>
      </c>
      <c r="F60" s="454">
        <v>1</v>
      </c>
      <c r="G60" s="455">
        <v>1</v>
      </c>
      <c r="H60" s="454">
        <v>2</v>
      </c>
    </row>
    <row r="61" spans="1:8" ht="35.25" customHeight="1">
      <c r="A61" s="452">
        <v>51</v>
      </c>
      <c r="B61" s="451" t="s">
        <v>431</v>
      </c>
      <c r="C61" s="462" t="s">
        <v>458</v>
      </c>
      <c r="D61" s="452" t="s">
        <v>416</v>
      </c>
      <c r="E61" s="454">
        <v>25</v>
      </c>
      <c r="F61" s="454">
        <v>21</v>
      </c>
      <c r="G61" s="455">
        <v>1</v>
      </c>
      <c r="H61" s="454">
        <v>6</v>
      </c>
    </row>
    <row r="62" spans="1:8" ht="35.25" customHeight="1">
      <c r="A62" s="452">
        <v>52</v>
      </c>
      <c r="B62" s="451" t="s">
        <v>445</v>
      </c>
      <c r="C62" s="462" t="s">
        <v>444</v>
      </c>
      <c r="D62" s="452" t="s">
        <v>416</v>
      </c>
      <c r="E62" s="454">
        <v>140</v>
      </c>
      <c r="F62" s="454">
        <v>112</v>
      </c>
      <c r="G62" s="455">
        <v>1</v>
      </c>
      <c r="H62" s="454">
        <v>2</v>
      </c>
    </row>
    <row r="63" spans="1:8" ht="35.25" customHeight="1">
      <c r="A63" s="452">
        <v>53</v>
      </c>
      <c r="B63" s="451" t="s">
        <v>334</v>
      </c>
      <c r="C63" s="462" t="s">
        <v>459</v>
      </c>
      <c r="D63" s="452" t="s">
        <v>416</v>
      </c>
      <c r="E63" s="454">
        <v>2</v>
      </c>
      <c r="F63" s="454">
        <v>2</v>
      </c>
      <c r="G63" s="455">
        <v>1</v>
      </c>
      <c r="H63" s="454">
        <v>35</v>
      </c>
    </row>
    <row r="64" spans="1:8" ht="35.25" customHeight="1">
      <c r="A64" s="452">
        <v>54</v>
      </c>
      <c r="B64" s="451" t="s">
        <v>431</v>
      </c>
      <c r="C64" s="462" t="s">
        <v>460</v>
      </c>
      <c r="D64" s="452" t="s">
        <v>416</v>
      </c>
      <c r="E64" s="454">
        <v>25</v>
      </c>
      <c r="F64" s="454">
        <v>19</v>
      </c>
      <c r="G64" s="455">
        <v>1</v>
      </c>
      <c r="H64" s="454">
        <v>6</v>
      </c>
    </row>
    <row r="65" spans="1:8" ht="35.25" customHeight="1">
      <c r="A65" s="452">
        <v>55</v>
      </c>
      <c r="B65" s="451" t="s">
        <v>431</v>
      </c>
      <c r="C65" s="462" t="s">
        <v>461</v>
      </c>
      <c r="D65" s="452" t="s">
        <v>416</v>
      </c>
      <c r="E65" s="454">
        <v>25</v>
      </c>
      <c r="F65" s="454">
        <v>15</v>
      </c>
      <c r="G65" s="455">
        <v>1</v>
      </c>
      <c r="H65" s="454">
        <v>6</v>
      </c>
    </row>
    <row r="66" spans="1:8" ht="35.25" customHeight="1">
      <c r="A66" s="452">
        <v>56</v>
      </c>
      <c r="B66" s="451" t="s">
        <v>334</v>
      </c>
      <c r="C66" s="462" t="s">
        <v>462</v>
      </c>
      <c r="D66" s="452" t="s">
        <v>416</v>
      </c>
      <c r="E66" s="454">
        <v>21</v>
      </c>
      <c r="F66" s="454">
        <v>18</v>
      </c>
      <c r="G66" s="455">
        <v>2</v>
      </c>
      <c r="H66" s="454">
        <v>30</v>
      </c>
    </row>
    <row r="67" spans="1:8" ht="35.25" customHeight="1">
      <c r="A67" s="452">
        <v>57</v>
      </c>
      <c r="B67" s="451" t="s">
        <v>334</v>
      </c>
      <c r="C67" s="462" t="s">
        <v>463</v>
      </c>
      <c r="D67" s="452" t="s">
        <v>416</v>
      </c>
      <c r="E67" s="454">
        <v>15</v>
      </c>
      <c r="F67" s="454">
        <v>15</v>
      </c>
      <c r="G67" s="455">
        <v>1</v>
      </c>
      <c r="H67" s="454">
        <v>2</v>
      </c>
    </row>
    <row r="68" spans="1:8" ht="35.25" customHeight="1">
      <c r="A68" s="452">
        <v>58</v>
      </c>
      <c r="B68" s="451" t="s">
        <v>334</v>
      </c>
      <c r="C68" s="462" t="s">
        <v>464</v>
      </c>
      <c r="D68" s="452" t="s">
        <v>416</v>
      </c>
      <c r="E68" s="454">
        <v>10</v>
      </c>
      <c r="F68" s="454">
        <v>9</v>
      </c>
      <c r="G68" s="455">
        <v>1</v>
      </c>
      <c r="H68" s="454">
        <v>2</v>
      </c>
    </row>
    <row r="69" spans="1:8" ht="35.25" customHeight="1">
      <c r="A69" s="452">
        <v>59</v>
      </c>
      <c r="B69" s="451" t="s">
        <v>334</v>
      </c>
      <c r="C69" s="462" t="s">
        <v>465</v>
      </c>
      <c r="D69" s="452" t="s">
        <v>416</v>
      </c>
      <c r="E69" s="454">
        <v>19</v>
      </c>
      <c r="F69" s="454">
        <v>14</v>
      </c>
      <c r="G69" s="455">
        <v>1</v>
      </c>
      <c r="H69" s="454">
        <v>2</v>
      </c>
    </row>
    <row r="70" spans="1:8" ht="35.25" customHeight="1">
      <c r="A70" s="452">
        <v>60</v>
      </c>
      <c r="B70" s="451" t="s">
        <v>334</v>
      </c>
      <c r="C70" s="462" t="s">
        <v>466</v>
      </c>
      <c r="D70" s="452" t="s">
        <v>416</v>
      </c>
      <c r="E70" s="454">
        <v>18</v>
      </c>
      <c r="F70" s="454">
        <v>11</v>
      </c>
      <c r="G70" s="455">
        <v>1</v>
      </c>
      <c r="H70" s="454">
        <v>2</v>
      </c>
    </row>
    <row r="71" spans="1:8" ht="35.25" customHeight="1">
      <c r="A71" s="452">
        <v>61</v>
      </c>
      <c r="B71" s="451" t="s">
        <v>334</v>
      </c>
      <c r="C71" s="462" t="s">
        <v>467</v>
      </c>
      <c r="D71" s="452" t="s">
        <v>416</v>
      </c>
      <c r="E71" s="454">
        <v>18</v>
      </c>
      <c r="F71" s="454">
        <v>12</v>
      </c>
      <c r="G71" s="455">
        <v>1</v>
      </c>
      <c r="H71" s="454">
        <v>2</v>
      </c>
    </row>
    <row r="72" spans="1:8" ht="35.25" customHeight="1">
      <c r="A72" s="452">
        <v>62</v>
      </c>
      <c r="B72" s="451" t="s">
        <v>334</v>
      </c>
      <c r="C72" s="462" t="s">
        <v>468</v>
      </c>
      <c r="D72" s="452" t="s">
        <v>416</v>
      </c>
      <c r="E72" s="454">
        <v>19</v>
      </c>
      <c r="F72" s="454">
        <v>19</v>
      </c>
      <c r="G72" s="455">
        <v>1</v>
      </c>
      <c r="H72" s="454">
        <v>2</v>
      </c>
    </row>
    <row r="73" spans="1:8" ht="35.25" customHeight="1">
      <c r="A73" s="452">
        <v>63</v>
      </c>
      <c r="B73" s="451" t="s">
        <v>334</v>
      </c>
      <c r="C73" s="462" t="s">
        <v>469</v>
      </c>
      <c r="D73" s="452" t="s">
        <v>416</v>
      </c>
      <c r="E73" s="454">
        <v>22</v>
      </c>
      <c r="F73" s="454">
        <v>18</v>
      </c>
      <c r="G73" s="455">
        <v>1</v>
      </c>
      <c r="H73" s="454">
        <v>2</v>
      </c>
    </row>
    <row r="74" spans="1:8" ht="35.25" customHeight="1">
      <c r="A74" s="452">
        <v>64</v>
      </c>
      <c r="B74" s="451" t="s">
        <v>431</v>
      </c>
      <c r="C74" s="462" t="s">
        <v>470</v>
      </c>
      <c r="D74" s="452" t="s">
        <v>416</v>
      </c>
      <c r="E74" s="454">
        <v>27</v>
      </c>
      <c r="F74" s="454">
        <v>25</v>
      </c>
      <c r="G74" s="455">
        <v>1</v>
      </c>
      <c r="H74" s="454">
        <v>14</v>
      </c>
    </row>
    <row r="75" spans="1:8" ht="35.25" customHeight="1">
      <c r="A75" s="452">
        <v>65</v>
      </c>
      <c r="B75" s="451" t="s">
        <v>334</v>
      </c>
      <c r="C75" s="462" t="s">
        <v>471</v>
      </c>
      <c r="D75" s="452" t="s">
        <v>416</v>
      </c>
      <c r="E75" s="454">
        <v>41</v>
      </c>
      <c r="F75" s="454">
        <v>38</v>
      </c>
      <c r="G75" s="455">
        <v>2</v>
      </c>
      <c r="H75" s="454">
        <v>5</v>
      </c>
    </row>
    <row r="76" spans="1:8" ht="35.25" customHeight="1">
      <c r="A76" s="452">
        <v>66</v>
      </c>
      <c r="B76" s="451" t="s">
        <v>334</v>
      </c>
      <c r="C76" s="462" t="s">
        <v>435</v>
      </c>
      <c r="D76" s="452" t="s">
        <v>416</v>
      </c>
      <c r="E76" s="454">
        <v>371</v>
      </c>
      <c r="F76" s="454">
        <v>371</v>
      </c>
      <c r="G76" s="455">
        <v>1</v>
      </c>
      <c r="H76" s="454">
        <v>5</v>
      </c>
    </row>
    <row r="77" spans="1:8" ht="35.25" customHeight="1">
      <c r="A77" s="452">
        <v>67</v>
      </c>
      <c r="B77" s="451" t="s">
        <v>334</v>
      </c>
      <c r="C77" s="462" t="s">
        <v>472</v>
      </c>
      <c r="D77" s="452" t="s">
        <v>416</v>
      </c>
      <c r="E77" s="454">
        <v>10</v>
      </c>
      <c r="F77" s="454">
        <v>10</v>
      </c>
      <c r="G77" s="455">
        <v>1</v>
      </c>
      <c r="H77" s="454">
        <v>8</v>
      </c>
    </row>
    <row r="78" spans="1:8" ht="36.75" customHeight="1">
      <c r="A78" s="298"/>
      <c r="B78" s="298"/>
      <c r="C78" s="298"/>
      <c r="D78" s="298"/>
      <c r="E78" s="298"/>
      <c r="F78" s="298"/>
      <c r="G78" s="298"/>
      <c r="H78" s="298"/>
    </row>
    <row r="79" spans="1:8" ht="36.75" customHeight="1">
      <c r="A79" s="170" t="s">
        <v>31</v>
      </c>
      <c r="B79" s="170"/>
      <c r="C79" s="171"/>
      <c r="D79" s="171"/>
      <c r="E79" s="197">
        <f>SUM(E11:E78)</f>
        <v>2042</v>
      </c>
      <c r="F79" s="197">
        <f>SUM(F11:F78)</f>
        <v>1749</v>
      </c>
      <c r="G79" s="197">
        <f>SUM(G11:G78)</f>
        <v>73</v>
      </c>
      <c r="H79" s="197">
        <f>SUM(H11:H78)</f>
        <v>606</v>
      </c>
    </row>
    <row r="81" ht="12.75">
      <c r="A81" s="69">
        <f>COUNTA(A11:A78)</f>
        <v>67</v>
      </c>
    </row>
    <row r="83" ht="12.75">
      <c r="A83" s="69" t="s">
        <v>355</v>
      </c>
    </row>
    <row r="85" spans="16:72" s="129" customFormat="1" ht="13.5"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</row>
    <row r="86" spans="3:5" ht="51">
      <c r="C86" s="122" t="s">
        <v>270</v>
      </c>
      <c r="D86" s="122" t="s">
        <v>256</v>
      </c>
      <c r="E86" s="122" t="s">
        <v>119</v>
      </c>
    </row>
    <row r="87" spans="2:5" ht="12.75">
      <c r="B87" s="69" t="s">
        <v>356</v>
      </c>
      <c r="C87" s="69">
        <f>'E-VII'!C122</f>
        <v>106</v>
      </c>
      <c r="D87" s="414">
        <f>'E-VII'!J119</f>
        <v>10825</v>
      </c>
      <c r="E87" s="414">
        <f>'E-VII'!K119</f>
        <v>10608.500000000005</v>
      </c>
    </row>
    <row r="88" spans="2:5" ht="12.75">
      <c r="B88" s="69" t="s">
        <v>357</v>
      </c>
      <c r="C88" s="413">
        <f>A81</f>
        <v>67</v>
      </c>
      <c r="D88" s="415">
        <f>E79</f>
        <v>2042</v>
      </c>
      <c r="E88" s="415">
        <f>F79</f>
        <v>1749</v>
      </c>
    </row>
    <row r="89" spans="2:5" ht="12.75">
      <c r="B89" s="69" t="s">
        <v>315</v>
      </c>
      <c r="C89" s="69">
        <f>C87+C88</f>
        <v>173</v>
      </c>
      <c r="D89" s="414">
        <f>D87+D88</f>
        <v>12867</v>
      </c>
      <c r="E89" s="414">
        <f>E87+E88</f>
        <v>12357.500000000005</v>
      </c>
    </row>
  </sheetData>
  <sheetProtection/>
  <mergeCells count="2">
    <mergeCell ref="G5:H5"/>
    <mergeCell ref="G8:H8"/>
  </mergeCells>
  <printOptions horizontalCentered="1"/>
  <pageMargins left="0.9055118110236221" right="0.5905511811023623" top="0.7874015748031497" bottom="0.73" header="0.5118110236220472" footer="0.5118110236220472"/>
  <pageSetup firstPageNumber="17" useFirstPageNumber="1" fitToHeight="0" fitToWidth="1" horizontalDpi="600" verticalDpi="600" orientation="portrait" scale="64" r:id="rId2"/>
  <headerFooter alignWithMargins="0">
    <oddFooter>&amp;C&amp;12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60"/>
  <sheetViews>
    <sheetView showGridLines="0" zoomScaleSheetLayoutView="100" workbookViewId="0" topLeftCell="A1">
      <selection activeCell="W21" sqref="W21"/>
    </sheetView>
  </sheetViews>
  <sheetFormatPr defaultColWidth="11.421875" defaultRowHeight="12.75"/>
  <cols>
    <col min="1" max="1" width="7.8515625" style="129" customWidth="1"/>
    <col min="2" max="2" width="31.00390625" style="129" customWidth="1"/>
    <col min="3" max="3" width="28.00390625" style="129" customWidth="1"/>
    <col min="4" max="4" width="15.57421875" style="129" customWidth="1"/>
    <col min="5" max="5" width="11.28125" style="129" customWidth="1"/>
    <col min="6" max="6" width="23.28125" style="129" customWidth="1"/>
    <col min="7" max="7" width="6.8515625" style="129" customWidth="1"/>
    <col min="8" max="8" width="16.28125" style="129" customWidth="1"/>
    <col min="9" max="9" width="10.8515625" style="129" customWidth="1"/>
    <col min="10" max="10" width="11.7109375" style="129" customWidth="1"/>
    <col min="11" max="11" width="11.57421875" style="129" customWidth="1"/>
    <col min="12" max="31" width="10.140625" style="129" customWidth="1"/>
    <col min="32" max="33" width="2.57421875" style="129" customWidth="1"/>
    <col min="34" max="35" width="2.140625" style="129" customWidth="1"/>
    <col min="36" max="36" width="0.85546875" style="129" customWidth="1"/>
    <col min="37" max="37" width="2.140625" style="129" customWidth="1"/>
    <col min="38" max="38" width="0.85546875" style="129" customWidth="1"/>
    <col min="39" max="42" width="2.140625" style="129" customWidth="1"/>
    <col min="43" max="43" width="0.85546875" style="129" customWidth="1"/>
    <col min="44" max="44" width="2.140625" style="129" customWidth="1"/>
    <col min="45" max="45" width="0.85546875" style="129" customWidth="1"/>
    <col min="46" max="70" width="2.140625" style="129" customWidth="1"/>
    <col min="71" max="94" width="2.00390625" style="129" customWidth="1"/>
    <col min="95" max="101" width="1.57421875" style="129" customWidth="1"/>
    <col min="102" max="16384" width="11.421875" style="129" customWidth="1"/>
  </cols>
  <sheetData>
    <row r="1" spans="1:12" ht="19.5">
      <c r="A1" s="593" t="s">
        <v>22</v>
      </c>
      <c r="B1" s="593"/>
      <c r="C1" s="593"/>
      <c r="D1" s="593"/>
      <c r="E1" s="593"/>
      <c r="F1" s="593"/>
      <c r="G1" s="593"/>
      <c r="H1" s="593"/>
      <c r="I1" s="593"/>
      <c r="J1" s="593"/>
      <c r="K1" s="128"/>
      <c r="L1" s="128"/>
    </row>
    <row r="2" spans="1:12" ht="12.75" customHeight="1">
      <c r="A2" s="275"/>
      <c r="B2" s="279"/>
      <c r="C2" s="279"/>
      <c r="D2" s="279"/>
      <c r="E2" s="279"/>
      <c r="F2" s="279"/>
      <c r="G2" s="279"/>
      <c r="H2" s="279"/>
      <c r="J2"/>
      <c r="K2" s="128"/>
      <c r="L2" s="128"/>
    </row>
    <row r="3" spans="1:12" ht="15.75">
      <c r="A3" s="594" t="s">
        <v>72</v>
      </c>
      <c r="B3" s="594"/>
      <c r="C3" s="594"/>
      <c r="D3" s="594"/>
      <c r="E3" s="594"/>
      <c r="F3" s="594"/>
      <c r="G3" s="594"/>
      <c r="H3" s="594"/>
      <c r="I3" s="594"/>
      <c r="J3" s="594"/>
      <c r="K3" s="128"/>
      <c r="L3" s="128"/>
    </row>
    <row r="4" spans="1:12" ht="15.75">
      <c r="A4" s="594" t="s">
        <v>73</v>
      </c>
      <c r="B4" s="594"/>
      <c r="C4" s="594"/>
      <c r="D4" s="594"/>
      <c r="E4" s="594"/>
      <c r="F4" s="594"/>
      <c r="G4" s="594"/>
      <c r="H4" s="594"/>
      <c r="I4" s="594"/>
      <c r="J4" s="594"/>
      <c r="K4" s="128"/>
      <c r="L4" s="128"/>
    </row>
    <row r="5" spans="1:12" ht="12.75" customHeight="1">
      <c r="A5" s="133"/>
      <c r="B5" s="133"/>
      <c r="C5" s="133"/>
      <c r="D5" s="133"/>
      <c r="E5" s="134"/>
      <c r="F5" s="134"/>
      <c r="G5" s="133"/>
      <c r="H5" s="133"/>
      <c r="I5" s="280" t="s">
        <v>577</v>
      </c>
      <c r="J5" s="133"/>
      <c r="K5" s="133"/>
      <c r="L5" s="133"/>
    </row>
    <row r="6" spans="1:10" s="334" customFormat="1" ht="21.75" customHeight="1">
      <c r="A6" s="400" t="s">
        <v>340</v>
      </c>
      <c r="B6" s="331"/>
      <c r="C6" s="331"/>
      <c r="D6" s="331"/>
      <c r="E6" s="332"/>
      <c r="F6" s="347"/>
      <c r="G6" s="332" t="s">
        <v>418</v>
      </c>
      <c r="H6" s="332"/>
      <c r="I6" s="331"/>
      <c r="J6" s="348"/>
    </row>
    <row r="7" spans="1:16" s="334" customFormat="1" ht="6.75" customHeight="1">
      <c r="A7" s="335"/>
      <c r="B7" s="331"/>
      <c r="C7" s="331"/>
      <c r="D7" s="349"/>
      <c r="E7" s="335"/>
      <c r="F7" s="335"/>
      <c r="G7" s="331"/>
      <c r="H7" s="335"/>
      <c r="I7" s="331"/>
      <c r="J7" s="331"/>
      <c r="P7" s="334" t="s">
        <v>341</v>
      </c>
    </row>
    <row r="8" spans="1:72" s="334" customFormat="1" ht="21.75" customHeight="1">
      <c r="A8" s="350" t="s">
        <v>580</v>
      </c>
      <c r="B8" s="331"/>
      <c r="C8" s="351"/>
      <c r="D8" s="351"/>
      <c r="E8" s="351"/>
      <c r="F8" s="336"/>
      <c r="G8" s="331"/>
      <c r="H8" s="336"/>
      <c r="I8" s="331"/>
      <c r="J8" s="348"/>
      <c r="M8" s="338"/>
      <c r="N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</row>
    <row r="9" spans="1:69" ht="31.5" customHeight="1">
      <c r="A9" s="136" t="s">
        <v>74</v>
      </c>
      <c r="B9" s="136" t="s">
        <v>75</v>
      </c>
      <c r="C9" s="136" t="s">
        <v>76</v>
      </c>
      <c r="D9" s="136" t="s">
        <v>258</v>
      </c>
      <c r="E9" s="136" t="s">
        <v>77</v>
      </c>
      <c r="F9" s="137" t="s">
        <v>78</v>
      </c>
      <c r="G9" s="136" t="s">
        <v>79</v>
      </c>
      <c r="H9" s="136" t="s">
        <v>80</v>
      </c>
      <c r="I9" s="136" t="s">
        <v>81</v>
      </c>
      <c r="J9" s="136" t="s">
        <v>82</v>
      </c>
      <c r="M9" s="135"/>
      <c r="N9" s="138"/>
      <c r="O9" s="139"/>
      <c r="P9" s="135"/>
      <c r="Q9" s="139"/>
      <c r="R9" s="135"/>
      <c r="S9" s="139"/>
      <c r="T9" s="135"/>
      <c r="U9" s="139"/>
      <c r="V9" s="135"/>
      <c r="W9" s="139"/>
      <c r="X9" s="139"/>
      <c r="Y9" s="135"/>
      <c r="Z9" s="135"/>
      <c r="AA9" s="138"/>
      <c r="AB9" s="139"/>
      <c r="AC9" s="139"/>
      <c r="AD9" s="139"/>
      <c r="AE9" s="139"/>
      <c r="AF9" s="138"/>
      <c r="AG9" s="139"/>
      <c r="AH9" s="139"/>
      <c r="AI9" s="139"/>
      <c r="AJ9" s="135"/>
      <c r="AK9" s="138"/>
      <c r="AL9" s="140"/>
      <c r="AM9" s="138"/>
      <c r="AN9" s="139"/>
      <c r="AO9" s="139"/>
      <c r="AP9" s="139"/>
      <c r="AQ9" s="139"/>
      <c r="AR9" s="139"/>
      <c r="AS9" s="139"/>
      <c r="AT9" s="139"/>
      <c r="AU9" s="139"/>
      <c r="AV9" s="135"/>
      <c r="AW9" s="139"/>
      <c r="AX9" s="139"/>
      <c r="AY9" s="139"/>
      <c r="AZ9" s="135"/>
      <c r="BA9" s="139"/>
      <c r="BB9" s="139"/>
      <c r="BC9" s="139"/>
      <c r="BD9" s="139"/>
      <c r="BE9" s="135"/>
      <c r="BF9" s="139"/>
      <c r="BG9" s="139"/>
      <c r="BH9" s="139"/>
      <c r="BI9" s="139"/>
      <c r="BJ9" s="135"/>
      <c r="BK9" s="139"/>
      <c r="BL9" s="139"/>
      <c r="BM9" s="139"/>
      <c r="BN9" s="139"/>
      <c r="BO9" s="139"/>
      <c r="BP9" s="139"/>
      <c r="BQ9" s="138"/>
    </row>
    <row r="10" spans="1:70" ht="18" customHeight="1">
      <c r="A10" s="307"/>
      <c r="B10" s="406"/>
      <c r="C10" s="307"/>
      <c r="D10" s="307"/>
      <c r="E10" s="307"/>
      <c r="F10" s="406"/>
      <c r="G10" s="307"/>
      <c r="H10" s="307"/>
      <c r="I10" s="307"/>
      <c r="J10" s="299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</row>
    <row r="11" spans="1:70" ht="18" customHeight="1">
      <c r="A11" s="307">
        <v>1</v>
      </c>
      <c r="B11" s="406" t="s">
        <v>338</v>
      </c>
      <c r="C11" s="307" t="s">
        <v>336</v>
      </c>
      <c r="D11" s="307">
        <v>15</v>
      </c>
      <c r="E11" s="307">
        <v>15</v>
      </c>
      <c r="F11" s="406" t="s">
        <v>339</v>
      </c>
      <c r="G11" s="307">
        <v>2</v>
      </c>
      <c r="H11" s="307" t="s">
        <v>334</v>
      </c>
      <c r="I11" s="307" t="s">
        <v>327</v>
      </c>
      <c r="J11" s="299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</row>
    <row r="12" spans="1:70" ht="18" customHeight="1">
      <c r="A12" s="307">
        <v>2</v>
      </c>
      <c r="B12" s="406" t="s">
        <v>338</v>
      </c>
      <c r="C12" s="307" t="s">
        <v>336</v>
      </c>
      <c r="D12" s="307">
        <v>17</v>
      </c>
      <c r="E12" s="307">
        <v>17</v>
      </c>
      <c r="F12" s="406" t="s">
        <v>339</v>
      </c>
      <c r="G12" s="307">
        <v>2</v>
      </c>
      <c r="H12" s="307" t="s">
        <v>334</v>
      </c>
      <c r="I12" s="307" t="s">
        <v>327</v>
      </c>
      <c r="J12" s="299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</row>
    <row r="13" spans="1:70" ht="18" customHeight="1">
      <c r="A13" s="307">
        <v>3</v>
      </c>
      <c r="B13" s="406" t="s">
        <v>338</v>
      </c>
      <c r="C13" s="307" t="s">
        <v>336</v>
      </c>
      <c r="D13" s="307">
        <v>9</v>
      </c>
      <c r="E13" s="307">
        <v>9</v>
      </c>
      <c r="F13" s="406" t="s">
        <v>339</v>
      </c>
      <c r="G13" s="307">
        <v>2</v>
      </c>
      <c r="H13" s="307" t="s">
        <v>334</v>
      </c>
      <c r="I13" s="307" t="s">
        <v>327</v>
      </c>
      <c r="J13" s="299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</row>
    <row r="14" spans="1:70" ht="18" customHeight="1">
      <c r="A14" s="307">
        <v>4</v>
      </c>
      <c r="B14" s="406" t="s">
        <v>338</v>
      </c>
      <c r="C14" s="307" t="s">
        <v>336</v>
      </c>
      <c r="D14" s="307">
        <v>11</v>
      </c>
      <c r="E14" s="307">
        <v>11</v>
      </c>
      <c r="F14" s="406" t="s">
        <v>339</v>
      </c>
      <c r="G14" s="307">
        <v>2</v>
      </c>
      <c r="H14" s="307" t="s">
        <v>334</v>
      </c>
      <c r="I14" s="307" t="s">
        <v>327</v>
      </c>
      <c r="J14" s="299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</row>
    <row r="15" spans="1:70" ht="18" customHeight="1">
      <c r="A15" s="307">
        <v>5</v>
      </c>
      <c r="B15" s="406" t="s">
        <v>338</v>
      </c>
      <c r="C15" s="307" t="s">
        <v>336</v>
      </c>
      <c r="D15" s="307">
        <v>24</v>
      </c>
      <c r="E15" s="307">
        <v>24</v>
      </c>
      <c r="F15" s="406" t="s">
        <v>339</v>
      </c>
      <c r="G15" s="307">
        <v>2</v>
      </c>
      <c r="H15" s="307" t="s">
        <v>334</v>
      </c>
      <c r="I15" s="307" t="s">
        <v>327</v>
      </c>
      <c r="J15" s="299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</row>
    <row r="16" spans="1:70" ht="18" customHeight="1">
      <c r="A16" s="307">
        <v>6</v>
      </c>
      <c r="B16" s="406" t="s">
        <v>338</v>
      </c>
      <c r="C16" s="307" t="s">
        <v>336</v>
      </c>
      <c r="D16" s="464">
        <v>15</v>
      </c>
      <c r="E16" s="464">
        <v>15</v>
      </c>
      <c r="F16" s="406" t="s">
        <v>339</v>
      </c>
      <c r="G16" s="464">
        <v>2</v>
      </c>
      <c r="H16" s="464" t="s">
        <v>334</v>
      </c>
      <c r="I16" s="464" t="s">
        <v>327</v>
      </c>
      <c r="J16" s="299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</row>
    <row r="17" spans="1:70" ht="18" customHeight="1">
      <c r="A17" s="307">
        <v>7</v>
      </c>
      <c r="B17" s="406" t="s">
        <v>338</v>
      </c>
      <c r="C17" s="307" t="s">
        <v>336</v>
      </c>
      <c r="D17" s="464">
        <v>9</v>
      </c>
      <c r="E17" s="464">
        <v>9</v>
      </c>
      <c r="F17" s="406" t="s">
        <v>339</v>
      </c>
      <c r="G17" s="464">
        <v>2</v>
      </c>
      <c r="H17" s="464" t="s">
        <v>334</v>
      </c>
      <c r="I17" s="464" t="s">
        <v>327</v>
      </c>
      <c r="J17" s="299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</row>
    <row r="18" spans="1:70" ht="18" customHeight="1">
      <c r="A18" s="307">
        <v>8</v>
      </c>
      <c r="B18" s="406" t="s">
        <v>338</v>
      </c>
      <c r="C18" s="307" t="s">
        <v>336</v>
      </c>
      <c r="D18" s="464">
        <v>4</v>
      </c>
      <c r="E18" s="464">
        <v>4</v>
      </c>
      <c r="F18" s="406" t="s">
        <v>339</v>
      </c>
      <c r="G18" s="464">
        <v>2</v>
      </c>
      <c r="H18" s="464" t="s">
        <v>334</v>
      </c>
      <c r="I18" s="464" t="s">
        <v>327</v>
      </c>
      <c r="J18" s="299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</row>
    <row r="19" spans="1:70" ht="18" customHeight="1">
      <c r="A19" s="307">
        <v>9</v>
      </c>
      <c r="B19" s="406" t="s">
        <v>338</v>
      </c>
      <c r="C19" s="307" t="s">
        <v>336</v>
      </c>
      <c r="D19" s="464">
        <v>4</v>
      </c>
      <c r="E19" s="464">
        <v>4</v>
      </c>
      <c r="F19" s="406" t="s">
        <v>339</v>
      </c>
      <c r="G19" s="464">
        <v>2</v>
      </c>
      <c r="H19" s="464" t="s">
        <v>334</v>
      </c>
      <c r="I19" s="464" t="s">
        <v>327</v>
      </c>
      <c r="J19" s="299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</row>
    <row r="20" spans="1:70" ht="18" customHeight="1">
      <c r="A20" s="307">
        <v>10</v>
      </c>
      <c r="B20" s="406" t="s">
        <v>338</v>
      </c>
      <c r="C20" s="307" t="s">
        <v>336</v>
      </c>
      <c r="D20" s="464">
        <v>5</v>
      </c>
      <c r="E20" s="464">
        <v>5</v>
      </c>
      <c r="F20" s="406" t="s">
        <v>339</v>
      </c>
      <c r="G20" s="464">
        <v>2</v>
      </c>
      <c r="H20" s="464" t="s">
        <v>334</v>
      </c>
      <c r="I20" s="464" t="s">
        <v>327</v>
      </c>
      <c r="J20" s="299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</row>
    <row r="21" spans="1:70" ht="18" customHeight="1">
      <c r="A21" s="307">
        <v>11</v>
      </c>
      <c r="B21" s="406" t="s">
        <v>335</v>
      </c>
      <c r="C21" s="307" t="s">
        <v>336</v>
      </c>
      <c r="D21" s="307">
        <v>40</v>
      </c>
      <c r="E21" s="307">
        <v>40</v>
      </c>
      <c r="F21" s="406" t="s">
        <v>337</v>
      </c>
      <c r="G21" s="307">
        <v>4</v>
      </c>
      <c r="H21" s="307" t="s">
        <v>334</v>
      </c>
      <c r="I21" s="307" t="s">
        <v>327</v>
      </c>
      <c r="J21" s="299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</row>
    <row r="22" spans="1:70" ht="18" customHeight="1">
      <c r="A22" s="307">
        <v>12</v>
      </c>
      <c r="B22" s="406" t="s">
        <v>335</v>
      </c>
      <c r="C22" s="307" t="s">
        <v>336</v>
      </c>
      <c r="D22" s="307">
        <v>44</v>
      </c>
      <c r="E22" s="307">
        <v>44</v>
      </c>
      <c r="F22" s="406" t="s">
        <v>337</v>
      </c>
      <c r="G22" s="307">
        <v>4</v>
      </c>
      <c r="H22" s="307" t="s">
        <v>334</v>
      </c>
      <c r="I22" s="307" t="s">
        <v>327</v>
      </c>
      <c r="J22" s="299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</row>
    <row r="23" spans="1:70" ht="18" customHeight="1">
      <c r="A23" s="307">
        <v>13</v>
      </c>
      <c r="B23" s="406" t="s">
        <v>335</v>
      </c>
      <c r="C23" s="307" t="s">
        <v>336</v>
      </c>
      <c r="D23" s="307">
        <v>44</v>
      </c>
      <c r="E23" s="307">
        <v>44</v>
      </c>
      <c r="F23" s="406" t="s">
        <v>337</v>
      </c>
      <c r="G23" s="307">
        <v>4</v>
      </c>
      <c r="H23" s="307" t="s">
        <v>334</v>
      </c>
      <c r="I23" s="307" t="s">
        <v>327</v>
      </c>
      <c r="J23" s="299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</row>
    <row r="24" spans="1:70" ht="18" customHeight="1">
      <c r="A24" s="307">
        <v>14</v>
      </c>
      <c r="B24" s="406" t="s">
        <v>335</v>
      </c>
      <c r="C24" s="307" t="s">
        <v>336</v>
      </c>
      <c r="D24" s="307">
        <v>26</v>
      </c>
      <c r="E24" s="307">
        <v>26</v>
      </c>
      <c r="F24" s="406" t="s">
        <v>337</v>
      </c>
      <c r="G24" s="307">
        <v>4</v>
      </c>
      <c r="H24" s="307" t="s">
        <v>334</v>
      </c>
      <c r="I24" s="307" t="s">
        <v>327</v>
      </c>
      <c r="J24" s="299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</row>
    <row r="25" spans="1:70" ht="18" customHeight="1">
      <c r="A25" s="307">
        <v>15</v>
      </c>
      <c r="B25" s="406" t="s">
        <v>335</v>
      </c>
      <c r="C25" s="307" t="s">
        <v>336</v>
      </c>
      <c r="D25" s="307">
        <v>28</v>
      </c>
      <c r="E25" s="307">
        <v>28</v>
      </c>
      <c r="F25" s="406" t="s">
        <v>337</v>
      </c>
      <c r="G25" s="307">
        <v>4</v>
      </c>
      <c r="H25" s="307" t="s">
        <v>334</v>
      </c>
      <c r="I25" s="307" t="s">
        <v>327</v>
      </c>
      <c r="J25" s="299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</row>
    <row r="26" spans="1:70" ht="18" customHeight="1">
      <c r="A26" s="307">
        <v>16</v>
      </c>
      <c r="B26" s="406" t="s">
        <v>335</v>
      </c>
      <c r="C26" s="307" t="s">
        <v>336</v>
      </c>
      <c r="D26" s="307">
        <v>32</v>
      </c>
      <c r="E26" s="307">
        <v>32</v>
      </c>
      <c r="F26" s="406" t="s">
        <v>337</v>
      </c>
      <c r="G26" s="307">
        <v>4</v>
      </c>
      <c r="H26" s="307" t="s">
        <v>334</v>
      </c>
      <c r="I26" s="307" t="s">
        <v>327</v>
      </c>
      <c r="J26" s="299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</row>
    <row r="27" spans="1:70" ht="18" customHeight="1">
      <c r="A27" s="307">
        <v>17</v>
      </c>
      <c r="B27" s="406" t="s">
        <v>335</v>
      </c>
      <c r="C27" s="307" t="s">
        <v>336</v>
      </c>
      <c r="D27" s="464">
        <v>24</v>
      </c>
      <c r="E27" s="464">
        <v>24</v>
      </c>
      <c r="F27" s="406" t="s">
        <v>337</v>
      </c>
      <c r="G27" s="464">
        <v>4</v>
      </c>
      <c r="H27" s="464" t="s">
        <v>334</v>
      </c>
      <c r="I27" s="464" t="s">
        <v>327</v>
      </c>
      <c r="J27" s="299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</row>
    <row r="28" spans="1:70" ht="18" customHeight="1">
      <c r="A28" s="307">
        <v>18</v>
      </c>
      <c r="B28" s="406" t="s">
        <v>335</v>
      </c>
      <c r="C28" s="307" t="s">
        <v>336</v>
      </c>
      <c r="D28" s="464">
        <v>30</v>
      </c>
      <c r="E28" s="464">
        <v>30</v>
      </c>
      <c r="F28" s="406" t="s">
        <v>337</v>
      </c>
      <c r="G28" s="464">
        <v>4</v>
      </c>
      <c r="H28" s="464" t="s">
        <v>334</v>
      </c>
      <c r="I28" s="464" t="s">
        <v>327</v>
      </c>
      <c r="J28" s="299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</row>
    <row r="29" spans="1:70" ht="18" customHeight="1">
      <c r="A29" s="307">
        <v>19</v>
      </c>
      <c r="B29" s="406" t="s">
        <v>335</v>
      </c>
      <c r="C29" s="307" t="s">
        <v>336</v>
      </c>
      <c r="D29" s="464">
        <v>35</v>
      </c>
      <c r="E29" s="464">
        <v>35</v>
      </c>
      <c r="F29" s="406" t="s">
        <v>337</v>
      </c>
      <c r="G29" s="464">
        <v>4</v>
      </c>
      <c r="H29" s="464" t="s">
        <v>334</v>
      </c>
      <c r="I29" s="464" t="s">
        <v>327</v>
      </c>
      <c r="J29" s="299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</row>
    <row r="30" spans="1:70" ht="18" customHeight="1">
      <c r="A30" s="307">
        <v>20</v>
      </c>
      <c r="B30" s="406" t="s">
        <v>335</v>
      </c>
      <c r="C30" s="307" t="s">
        <v>336</v>
      </c>
      <c r="D30" s="464">
        <v>30</v>
      </c>
      <c r="E30" s="464">
        <v>30</v>
      </c>
      <c r="F30" s="406" t="s">
        <v>337</v>
      </c>
      <c r="G30" s="464">
        <v>4</v>
      </c>
      <c r="H30" s="464" t="s">
        <v>334</v>
      </c>
      <c r="I30" s="464" t="s">
        <v>327</v>
      </c>
      <c r="J30" s="299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</row>
    <row r="31" spans="1:70" ht="18" customHeight="1">
      <c r="A31" s="307">
        <v>21</v>
      </c>
      <c r="B31" s="406" t="s">
        <v>335</v>
      </c>
      <c r="C31" s="307" t="s">
        <v>336</v>
      </c>
      <c r="D31" s="464">
        <v>39</v>
      </c>
      <c r="E31" s="464">
        <v>39</v>
      </c>
      <c r="F31" s="406" t="s">
        <v>337</v>
      </c>
      <c r="G31" s="464">
        <v>4</v>
      </c>
      <c r="H31" s="464" t="s">
        <v>334</v>
      </c>
      <c r="I31" s="464" t="s">
        <v>327</v>
      </c>
      <c r="J31" s="30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</row>
    <row r="32" spans="1:70" ht="18" customHeight="1">
      <c r="A32" s="307">
        <v>22</v>
      </c>
      <c r="B32" s="406" t="s">
        <v>335</v>
      </c>
      <c r="C32" s="307" t="s">
        <v>336</v>
      </c>
      <c r="D32" s="464">
        <v>2</v>
      </c>
      <c r="E32" s="464">
        <v>2</v>
      </c>
      <c r="F32" s="406" t="s">
        <v>337</v>
      </c>
      <c r="G32" s="464">
        <v>4</v>
      </c>
      <c r="H32" s="464" t="s">
        <v>334</v>
      </c>
      <c r="I32" s="464" t="s">
        <v>327</v>
      </c>
      <c r="J32" s="300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</row>
    <row r="33" spans="1:70" ht="18" customHeight="1">
      <c r="A33" s="307"/>
      <c r="B33" s="406"/>
      <c r="C33" s="307"/>
      <c r="D33" s="307"/>
      <c r="E33" s="307"/>
      <c r="F33" s="406"/>
      <c r="G33" s="307"/>
      <c r="H33" s="307"/>
      <c r="I33" s="307"/>
      <c r="J33" s="299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</row>
    <row r="34" spans="1:70" ht="18" customHeight="1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</row>
    <row r="35" spans="1:70" ht="18" customHeight="1">
      <c r="A35" s="141" t="s">
        <v>21</v>
      </c>
      <c r="B35" s="142"/>
      <c r="C35" s="276"/>
      <c r="D35" s="198">
        <f>SUM(D10:D34)</f>
        <v>487</v>
      </c>
      <c r="E35" s="198">
        <f>SUM(E10:E34)</f>
        <v>487</v>
      </c>
      <c r="F35" s="277"/>
      <c r="G35" s="198">
        <f>SUM(G10:G34)</f>
        <v>68</v>
      </c>
      <c r="H35" s="277"/>
      <c r="I35" s="198"/>
      <c r="J35" s="278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</row>
    <row r="36" spans="14:70" ht="13.5"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</row>
    <row r="37" spans="14:70" ht="13.5"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</row>
    <row r="38" spans="2:70" ht="13.5">
      <c r="B38" s="129" t="s">
        <v>281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</row>
    <row r="39" spans="1:70" ht="13.5">
      <c r="A39" s="129">
        <f>COUNTA(A10:A33)</f>
        <v>22</v>
      </c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</row>
    <row r="40" spans="14:70" ht="13.5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</row>
    <row r="41" spans="14:70" ht="13.5"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</row>
    <row r="42" spans="14:70" ht="13.5"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</row>
    <row r="43" spans="14:70" ht="13.5"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</row>
    <row r="44" spans="14:70" ht="13.5"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</row>
    <row r="45" spans="14:70" ht="13.5"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</row>
    <row r="46" spans="14:70" ht="13.5"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</row>
    <row r="47" spans="14:70" ht="13.5"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</row>
    <row r="48" spans="14:70" ht="13.5"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</row>
    <row r="49" spans="14:70" ht="13.5"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</row>
    <row r="50" spans="14:70" ht="13.5"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</row>
    <row r="51" spans="14:70" ht="13.5"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</row>
    <row r="52" spans="14:70" ht="13.5"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</row>
    <row r="53" spans="14:70" ht="13.5"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</row>
    <row r="54" spans="14:70" ht="13.5"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</row>
    <row r="55" spans="14:70" ht="13.5"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</row>
    <row r="56" spans="14:70" ht="13.5"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</row>
    <row r="57" spans="14:70" ht="13.5"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</row>
    <row r="58" spans="14:70" ht="13.5"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</row>
    <row r="59" spans="14:70" ht="13.5"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</row>
    <row r="60" spans="14:70" ht="13.5"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</row>
  </sheetData>
  <sheetProtection/>
  <mergeCells count="3">
    <mergeCell ref="A1:J1"/>
    <mergeCell ref="A3:J3"/>
    <mergeCell ref="A4:J4"/>
  </mergeCells>
  <printOptions horizontalCentered="1" verticalCentered="1"/>
  <pageMargins left="0.7874015748031497" right="0.7874015748031497" top="0.5905511811023623" bottom="4.960629921259843" header="0.5118110236220472" footer="0.5118110236220472"/>
  <pageSetup fitToHeight="0" horizontalDpi="600" verticalDpi="600" orientation="portrait" scale="54" r:id="rId2"/>
  <headerFooter alignWithMargins="0">
    <oddHeader xml:space="preserve">&amp;C   </oddHeader>
    <oddFooter>&amp;C&amp;12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77" t="s">
        <v>149</v>
      </c>
    </row>
    <row r="4" ht="12.75">
      <c r="B4" s="172"/>
    </row>
    <row r="5" ht="12.75">
      <c r="B5" s="177" t="s">
        <v>150</v>
      </c>
    </row>
    <row r="6" ht="12.75">
      <c r="B6" s="177" t="s">
        <v>151</v>
      </c>
    </row>
    <row r="7" ht="12.75">
      <c r="B7" s="172"/>
    </row>
    <row r="8" ht="12.75">
      <c r="B8" s="173"/>
    </row>
    <row r="9" ht="12.75">
      <c r="B9" s="173" t="s">
        <v>204</v>
      </c>
    </row>
    <row r="10" ht="12.75">
      <c r="B10" t="s">
        <v>205</v>
      </c>
    </row>
    <row r="11" ht="13.5" thickBot="1">
      <c r="B11" s="173"/>
    </row>
    <row r="12" spans="2:4" ht="13.5" thickBot="1">
      <c r="B12" s="174" t="s">
        <v>152</v>
      </c>
      <c r="C12" s="175" t="s">
        <v>153</v>
      </c>
      <c r="D12" s="176" t="s">
        <v>154</v>
      </c>
    </row>
    <row r="13" spans="2:4" ht="20.25" customHeight="1" thickBot="1">
      <c r="B13" s="178">
        <v>1</v>
      </c>
      <c r="C13" s="179" t="s">
        <v>155</v>
      </c>
      <c r="D13" s="180" t="s">
        <v>156</v>
      </c>
    </row>
    <row r="14" spans="2:4" ht="16.5" customHeight="1">
      <c r="B14" s="595">
        <v>2</v>
      </c>
      <c r="C14" s="597" t="s">
        <v>157</v>
      </c>
      <c r="D14" s="599" t="s">
        <v>158</v>
      </c>
    </row>
    <row r="15" spans="2:4" ht="11.25" customHeight="1" thickBot="1">
      <c r="B15" s="596"/>
      <c r="C15" s="598"/>
      <c r="D15" s="600"/>
    </row>
    <row r="16" spans="2:4" ht="33.75" customHeight="1" thickBot="1">
      <c r="B16" s="178">
        <v>3</v>
      </c>
      <c r="C16" s="181" t="s">
        <v>159</v>
      </c>
      <c r="D16" s="182" t="s">
        <v>160</v>
      </c>
    </row>
    <row r="17" spans="2:4" ht="29.25" customHeight="1" thickBot="1">
      <c r="B17" s="178">
        <v>4</v>
      </c>
      <c r="C17" s="181" t="s">
        <v>161</v>
      </c>
      <c r="D17" s="182" t="s">
        <v>162</v>
      </c>
    </row>
    <row r="18" spans="2:4" ht="27.75" customHeight="1" thickBot="1">
      <c r="B18" s="178">
        <v>5</v>
      </c>
      <c r="C18" s="181" t="s">
        <v>163</v>
      </c>
      <c r="D18" s="182" t="s">
        <v>164</v>
      </c>
    </row>
    <row r="19" spans="2:4" ht="27" customHeight="1" thickBot="1">
      <c r="B19" s="178">
        <v>6</v>
      </c>
      <c r="C19" s="181" t="s">
        <v>165</v>
      </c>
      <c r="D19" s="182" t="s">
        <v>166</v>
      </c>
    </row>
    <row r="20" spans="2:4" ht="25.5" customHeight="1" thickBot="1">
      <c r="B20" s="178">
        <v>7</v>
      </c>
      <c r="C20" s="181" t="s">
        <v>167</v>
      </c>
      <c r="D20" s="182" t="s">
        <v>168</v>
      </c>
    </row>
    <row r="21" spans="2:4" ht="17.25" customHeight="1" thickBot="1">
      <c r="B21" s="178">
        <v>8</v>
      </c>
      <c r="C21" s="181" t="s">
        <v>169</v>
      </c>
      <c r="D21" s="182" t="s">
        <v>170</v>
      </c>
    </row>
    <row r="22" spans="2:4" ht="26.25" customHeight="1" thickBot="1">
      <c r="B22" s="178">
        <v>9</v>
      </c>
      <c r="C22" s="181" t="s">
        <v>130</v>
      </c>
      <c r="D22" s="182" t="s">
        <v>171</v>
      </c>
    </row>
    <row r="23" spans="2:4" ht="21.75" customHeight="1" thickBot="1">
      <c r="B23" s="178">
        <v>10</v>
      </c>
      <c r="C23" s="181" t="s">
        <v>172</v>
      </c>
      <c r="D23" s="182" t="s">
        <v>173</v>
      </c>
    </row>
    <row r="24" spans="2:4" ht="27.75" customHeight="1" thickBot="1">
      <c r="B24" s="178">
        <v>11</v>
      </c>
      <c r="C24" s="181" t="s">
        <v>174</v>
      </c>
      <c r="D24" s="182" t="s">
        <v>175</v>
      </c>
    </row>
    <row r="25" spans="2:4" ht="26.25" customHeight="1" thickBot="1">
      <c r="B25" s="178">
        <v>12</v>
      </c>
      <c r="C25" s="181" t="s">
        <v>176</v>
      </c>
      <c r="D25" s="182" t="s">
        <v>177</v>
      </c>
    </row>
    <row r="26" spans="2:4" ht="23.25" customHeight="1" hidden="1" thickBot="1">
      <c r="B26" s="178">
        <v>13</v>
      </c>
      <c r="C26" s="181" t="s">
        <v>178</v>
      </c>
      <c r="D26" s="182" t="s">
        <v>179</v>
      </c>
    </row>
    <row r="27" spans="2:4" ht="26.25" hidden="1" thickBot="1">
      <c r="B27" s="178">
        <v>14</v>
      </c>
      <c r="C27" s="181" t="s">
        <v>180</v>
      </c>
      <c r="D27" s="182" t="s">
        <v>181</v>
      </c>
    </row>
    <row r="28" spans="2:4" ht="18" customHeight="1">
      <c r="B28" s="595">
        <v>15</v>
      </c>
      <c r="C28" s="183" t="s">
        <v>182</v>
      </c>
      <c r="D28" s="599" t="s">
        <v>184</v>
      </c>
    </row>
    <row r="29" spans="2:4" ht="13.5" hidden="1" thickBot="1">
      <c r="B29" s="596"/>
      <c r="C29" s="181" t="s">
        <v>183</v>
      </c>
      <c r="D29" s="600"/>
    </row>
    <row r="30" spans="2:4" ht="13.5" thickBot="1">
      <c r="B30" s="178">
        <v>16</v>
      </c>
      <c r="C30" s="181" t="s">
        <v>185</v>
      </c>
      <c r="D30" s="182" t="s">
        <v>186</v>
      </c>
    </row>
    <row r="31" spans="2:4" ht="34.5" customHeight="1" thickBot="1">
      <c r="B31" s="178">
        <v>17</v>
      </c>
      <c r="C31" s="181" t="s">
        <v>187</v>
      </c>
      <c r="D31" s="182" t="s">
        <v>188</v>
      </c>
    </row>
    <row r="32" spans="2:4" ht="42.75" customHeight="1" thickBot="1">
      <c r="B32" s="178">
        <v>18</v>
      </c>
      <c r="C32" s="181" t="s">
        <v>189</v>
      </c>
      <c r="D32" s="182" t="s">
        <v>190</v>
      </c>
    </row>
    <row r="33" spans="2:4" ht="31.5" customHeight="1" thickBot="1">
      <c r="B33" s="178">
        <v>19</v>
      </c>
      <c r="C33" s="181" t="s">
        <v>191</v>
      </c>
      <c r="D33" s="182" t="s">
        <v>192</v>
      </c>
    </row>
    <row r="34" spans="2:4" ht="22.5" customHeight="1" thickBot="1">
      <c r="B34" s="178">
        <v>20</v>
      </c>
      <c r="C34" s="181" t="s">
        <v>193</v>
      </c>
      <c r="D34" s="182" t="s">
        <v>194</v>
      </c>
    </row>
    <row r="35" spans="2:4" ht="21.75" customHeight="1" thickBot="1">
      <c r="B35" s="178">
        <v>21</v>
      </c>
      <c r="C35" s="181" t="s">
        <v>195</v>
      </c>
      <c r="D35" s="182" t="s">
        <v>196</v>
      </c>
    </row>
    <row r="36" spans="2:4" ht="27" customHeight="1" thickBot="1">
      <c r="B36" s="178">
        <v>22</v>
      </c>
      <c r="C36" s="181" t="s">
        <v>197</v>
      </c>
      <c r="D36" s="182" t="s">
        <v>198</v>
      </c>
    </row>
    <row r="37" spans="2:4" ht="23.25" customHeight="1" thickBot="1">
      <c r="B37" s="178">
        <v>23</v>
      </c>
      <c r="C37" s="181" t="s">
        <v>199</v>
      </c>
      <c r="D37" s="182" t="s">
        <v>200</v>
      </c>
    </row>
    <row r="38" spans="2:4" ht="24" customHeight="1" thickBot="1">
      <c r="B38" s="178">
        <v>24</v>
      </c>
      <c r="C38" s="181" t="s">
        <v>201</v>
      </c>
      <c r="D38" s="182" t="s">
        <v>202</v>
      </c>
    </row>
    <row r="39" spans="2:4" ht="42" customHeight="1" thickBot="1">
      <c r="B39" s="178">
        <v>25</v>
      </c>
      <c r="C39" s="181" t="s">
        <v>146</v>
      </c>
      <c r="D39" s="182" t="s">
        <v>203</v>
      </c>
    </row>
    <row r="40" ht="12.75">
      <c r="B40" s="173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3"/>
  <sheetViews>
    <sheetView zoomScale="145" zoomScaleNormal="145" zoomScaleSheetLayoutView="70" workbookViewId="0" topLeftCell="A1">
      <selection activeCell="W21" sqref="W21"/>
    </sheetView>
  </sheetViews>
  <sheetFormatPr defaultColWidth="11.421875" defaultRowHeight="12.75"/>
  <cols>
    <col min="1" max="1" width="6.28125" style="361" customWidth="1"/>
    <col min="2" max="2" width="8.00390625" style="361" customWidth="1"/>
    <col min="3" max="3" width="10.00390625" style="361" customWidth="1"/>
    <col min="4" max="5" width="4.7109375" style="361" customWidth="1"/>
    <col min="6" max="6" width="5.140625" style="361" customWidth="1"/>
    <col min="7" max="7" width="5.421875" style="361" customWidth="1"/>
    <col min="8" max="8" width="5.140625" style="361" customWidth="1"/>
    <col min="9" max="9" width="6.7109375" style="361" customWidth="1"/>
    <col min="10" max="10" width="6.00390625" style="361" customWidth="1"/>
    <col min="11" max="11" width="6.7109375" style="361" customWidth="1"/>
    <col min="12" max="12" width="5.00390625" style="361" customWidth="1"/>
    <col min="13" max="13" width="6.421875" style="361" customWidth="1"/>
    <col min="14" max="14" width="4.8515625" style="361" customWidth="1"/>
    <col min="15" max="15" width="10.00390625" style="361" customWidth="1"/>
    <col min="16" max="16" width="4.421875" style="361" customWidth="1"/>
    <col min="17" max="17" width="9.28125" style="361" customWidth="1"/>
    <col min="18" max="18" width="4.421875" style="361" customWidth="1"/>
    <col min="19" max="19" width="6.8515625" style="361" customWidth="1"/>
    <col min="20" max="20" width="7.00390625" style="361" customWidth="1"/>
    <col min="21" max="21" width="6.421875" style="361" customWidth="1"/>
    <col min="22" max="22" width="5.7109375" style="361" customWidth="1"/>
    <col min="23" max="23" width="4.8515625" style="361" customWidth="1"/>
    <col min="24" max="16384" width="11.421875" style="361" customWidth="1"/>
  </cols>
  <sheetData>
    <row r="1" spans="2:23" s="352" customFormat="1" ht="19.5">
      <c r="B1" s="613" t="s">
        <v>22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</row>
    <row r="2" spans="2:22" s="352" customFormat="1" ht="30.75" customHeight="1">
      <c r="B2" s="602" t="s">
        <v>147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</row>
    <row r="3" spans="3:22" s="352" customFormat="1" ht="15.75"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410" t="s">
        <v>419</v>
      </c>
      <c r="U3" s="354"/>
      <c r="V3" s="355"/>
    </row>
    <row r="4" spans="2:23" s="352" customFormat="1" ht="15.75">
      <c r="B4" s="601" t="s">
        <v>148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</row>
    <row r="5" spans="2:11" s="352" customFormat="1" ht="6.75" customHeight="1">
      <c r="B5" s="356"/>
      <c r="C5" s="356"/>
      <c r="D5" s="357"/>
      <c r="E5" s="357"/>
      <c r="F5" s="356"/>
      <c r="G5" s="356"/>
      <c r="H5" s="356"/>
      <c r="I5" s="356"/>
      <c r="J5" s="356"/>
      <c r="K5" s="356"/>
    </row>
    <row r="6" spans="2:23" s="369" customFormat="1" ht="21.75" customHeight="1">
      <c r="B6" s="370"/>
      <c r="C6" s="371" t="s">
        <v>328</v>
      </c>
      <c r="D6" s="372"/>
      <c r="E6" s="358"/>
      <c r="F6" s="359"/>
      <c r="G6" s="360"/>
      <c r="H6" s="373"/>
      <c r="I6" s="373"/>
      <c r="J6" s="374"/>
      <c r="K6" s="375"/>
      <c r="L6" s="372"/>
      <c r="M6" s="376"/>
      <c r="N6" s="372"/>
      <c r="O6" s="372"/>
      <c r="P6" s="372"/>
      <c r="Q6" s="372"/>
      <c r="R6" s="359" t="s">
        <v>418</v>
      </c>
      <c r="S6" s="373"/>
      <c r="T6" s="372"/>
      <c r="U6" s="372"/>
      <c r="V6" s="372"/>
      <c r="W6" s="377"/>
    </row>
    <row r="7" spans="2:20" s="369" customFormat="1" ht="6.75" customHeight="1">
      <c r="B7" s="378"/>
      <c r="C7" s="378"/>
      <c r="D7" s="379"/>
      <c r="E7" s="379"/>
      <c r="F7" s="378"/>
      <c r="G7" s="379"/>
      <c r="H7" s="378"/>
      <c r="I7" s="378"/>
      <c r="S7" s="456"/>
      <c r="T7" s="456"/>
    </row>
    <row r="8" spans="2:71" s="369" customFormat="1" ht="21.75" customHeight="1">
      <c r="B8" s="370"/>
      <c r="C8" s="380" t="s">
        <v>417</v>
      </c>
      <c r="D8" s="374"/>
      <c r="E8" s="381"/>
      <c r="F8" s="381"/>
      <c r="G8" s="382"/>
      <c r="H8" s="374"/>
      <c r="I8" s="374"/>
      <c r="J8" s="374"/>
      <c r="K8" s="375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7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</row>
    <row r="9" spans="2:23" ht="27.75" customHeight="1">
      <c r="B9" s="639" t="s">
        <v>122</v>
      </c>
      <c r="C9" s="614" t="s">
        <v>123</v>
      </c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42"/>
    </row>
    <row r="10" spans="2:23" ht="27.75" customHeight="1">
      <c r="B10" s="640"/>
      <c r="C10" s="643" t="s">
        <v>124</v>
      </c>
      <c r="D10" s="620" t="s">
        <v>125</v>
      </c>
      <c r="E10" s="621"/>
      <c r="F10" s="622"/>
      <c r="G10" s="620" t="s">
        <v>126</v>
      </c>
      <c r="H10" s="621"/>
      <c r="I10" s="622"/>
      <c r="J10" s="620" t="s">
        <v>127</v>
      </c>
      <c r="K10" s="621"/>
      <c r="L10" s="622"/>
      <c r="M10" s="620" t="s">
        <v>128</v>
      </c>
      <c r="N10" s="621"/>
      <c r="O10" s="622"/>
      <c r="P10" s="620" t="s">
        <v>129</v>
      </c>
      <c r="Q10" s="622"/>
      <c r="R10" s="620" t="s">
        <v>245</v>
      </c>
      <c r="S10" s="621"/>
      <c r="T10" s="622"/>
      <c r="U10" s="620" t="s">
        <v>130</v>
      </c>
      <c r="V10" s="621"/>
      <c r="W10" s="622"/>
    </row>
    <row r="11" spans="2:23" ht="27.75" customHeight="1">
      <c r="B11" s="640"/>
      <c r="C11" s="644"/>
      <c r="D11" s="362">
        <v>1</v>
      </c>
      <c r="E11" s="620"/>
      <c r="F11" s="622"/>
      <c r="G11" s="362">
        <v>3</v>
      </c>
      <c r="H11" s="620" t="s">
        <v>131</v>
      </c>
      <c r="I11" s="622"/>
      <c r="J11" s="362">
        <v>5</v>
      </c>
      <c r="K11" s="607">
        <v>3</v>
      </c>
      <c r="L11" s="604"/>
      <c r="M11" s="362">
        <v>6</v>
      </c>
      <c r="N11" s="607">
        <v>24</v>
      </c>
      <c r="O11" s="604"/>
      <c r="P11" s="362">
        <v>7</v>
      </c>
      <c r="Q11" s="604"/>
      <c r="R11" s="362">
        <v>8</v>
      </c>
      <c r="S11" s="607" t="s">
        <v>352</v>
      </c>
      <c r="T11" s="604"/>
      <c r="U11" s="362">
        <v>9</v>
      </c>
      <c r="V11" s="607" t="s">
        <v>348</v>
      </c>
      <c r="W11" s="604"/>
    </row>
    <row r="12" spans="2:23" ht="30" customHeight="1">
      <c r="B12" s="640"/>
      <c r="C12" s="644"/>
      <c r="D12" s="611">
        <v>4924</v>
      </c>
      <c r="E12" s="635"/>
      <c r="F12" s="636"/>
      <c r="G12" s="611">
        <v>760</v>
      </c>
      <c r="H12" s="635"/>
      <c r="I12" s="636"/>
      <c r="J12" s="603"/>
      <c r="K12" s="633"/>
      <c r="L12" s="634"/>
      <c r="M12" s="603"/>
      <c r="N12" s="633"/>
      <c r="O12" s="634"/>
      <c r="P12" s="603"/>
      <c r="Q12" s="634"/>
      <c r="R12" s="603"/>
      <c r="S12" s="633"/>
      <c r="T12" s="634"/>
      <c r="U12" s="603"/>
      <c r="V12" s="633"/>
      <c r="W12" s="634"/>
    </row>
    <row r="13" spans="2:23" ht="27.75" customHeight="1">
      <c r="B13" s="640"/>
      <c r="C13" s="644"/>
      <c r="D13" s="362">
        <v>2</v>
      </c>
      <c r="E13" s="620" t="s">
        <v>132</v>
      </c>
      <c r="F13" s="622"/>
      <c r="G13" s="362">
        <v>4</v>
      </c>
      <c r="H13" s="620" t="s">
        <v>132</v>
      </c>
      <c r="I13" s="622"/>
      <c r="J13" s="637"/>
      <c r="K13" s="633"/>
      <c r="L13" s="634"/>
      <c r="M13" s="637"/>
      <c r="N13" s="633"/>
      <c r="O13" s="634"/>
      <c r="P13" s="637"/>
      <c r="Q13" s="634"/>
      <c r="R13" s="637"/>
      <c r="S13" s="633"/>
      <c r="T13" s="634"/>
      <c r="U13" s="637"/>
      <c r="V13" s="633"/>
      <c r="W13" s="634"/>
    </row>
    <row r="14" spans="1:23" ht="29.25" customHeight="1">
      <c r="A14" s="457"/>
      <c r="B14" s="640"/>
      <c r="C14" s="645"/>
      <c r="D14" s="620">
        <v>48</v>
      </c>
      <c r="E14" s="621"/>
      <c r="F14" s="622"/>
      <c r="G14" s="620"/>
      <c r="H14" s="621"/>
      <c r="I14" s="622"/>
      <c r="J14" s="638"/>
      <c r="K14" s="609"/>
      <c r="L14" s="610"/>
      <c r="M14" s="638"/>
      <c r="N14" s="609"/>
      <c r="O14" s="610"/>
      <c r="P14" s="638"/>
      <c r="Q14" s="610"/>
      <c r="R14" s="638"/>
      <c r="S14" s="609"/>
      <c r="T14" s="610"/>
      <c r="U14" s="638"/>
      <c r="V14" s="609"/>
      <c r="W14" s="610"/>
    </row>
    <row r="15" spans="1:23" ht="27.75" customHeight="1">
      <c r="A15" s="363"/>
      <c r="B15" s="640"/>
      <c r="C15" s="628" t="s">
        <v>246</v>
      </c>
      <c r="D15" s="603" t="s">
        <v>133</v>
      </c>
      <c r="E15" s="604"/>
      <c r="F15" s="620" t="s">
        <v>134</v>
      </c>
      <c r="G15" s="621"/>
      <c r="H15" s="621"/>
      <c r="I15" s="622"/>
      <c r="J15" s="620" t="s">
        <v>247</v>
      </c>
      <c r="K15" s="621"/>
      <c r="L15" s="621"/>
      <c r="M15" s="622"/>
      <c r="N15" s="632" t="s">
        <v>248</v>
      </c>
      <c r="O15" s="604"/>
      <c r="P15" s="603" t="s">
        <v>135</v>
      </c>
      <c r="Q15" s="604"/>
      <c r="R15" s="620" t="s">
        <v>136</v>
      </c>
      <c r="S15" s="621"/>
      <c r="T15" s="621"/>
      <c r="U15" s="621"/>
      <c r="V15" s="621"/>
      <c r="W15" s="622"/>
    </row>
    <row r="16" spans="2:23" ht="27.75" customHeight="1">
      <c r="B16" s="640"/>
      <c r="C16" s="629"/>
      <c r="D16" s="631"/>
      <c r="E16" s="606"/>
      <c r="F16" s="620" t="s">
        <v>137</v>
      </c>
      <c r="G16" s="622"/>
      <c r="H16" s="620" t="s">
        <v>138</v>
      </c>
      <c r="I16" s="622"/>
      <c r="J16" s="620" t="s">
        <v>125</v>
      </c>
      <c r="K16" s="622"/>
      <c r="L16" s="620" t="s">
        <v>139</v>
      </c>
      <c r="M16" s="622"/>
      <c r="N16" s="631"/>
      <c r="O16" s="606"/>
      <c r="P16" s="631"/>
      <c r="Q16" s="606"/>
      <c r="R16" s="620" t="s">
        <v>129</v>
      </c>
      <c r="S16" s="622"/>
      <c r="T16" s="620" t="s">
        <v>140</v>
      </c>
      <c r="U16" s="622"/>
      <c r="V16" s="620" t="s">
        <v>130</v>
      </c>
      <c r="W16" s="622"/>
    </row>
    <row r="17" spans="2:23" ht="27.75" customHeight="1">
      <c r="B17" s="640"/>
      <c r="C17" s="629"/>
      <c r="D17" s="362">
        <v>10</v>
      </c>
      <c r="E17" s="364"/>
      <c r="F17" s="362">
        <v>11</v>
      </c>
      <c r="G17" s="364"/>
      <c r="H17" s="362">
        <v>12</v>
      </c>
      <c r="I17" s="364"/>
      <c r="J17" s="362">
        <v>13</v>
      </c>
      <c r="K17" s="364"/>
      <c r="L17" s="362">
        <v>14</v>
      </c>
      <c r="M17" s="364"/>
      <c r="N17" s="362">
        <v>15</v>
      </c>
      <c r="O17" s="364"/>
      <c r="P17" s="362">
        <v>16</v>
      </c>
      <c r="Q17" s="364"/>
      <c r="R17" s="362">
        <v>17</v>
      </c>
      <c r="S17" s="364"/>
      <c r="T17" s="362">
        <v>18</v>
      </c>
      <c r="U17" s="364"/>
      <c r="V17" s="362">
        <v>19</v>
      </c>
      <c r="W17" s="364"/>
    </row>
    <row r="18" spans="2:23" ht="61.5" customHeight="1">
      <c r="B18" s="640"/>
      <c r="C18" s="630"/>
      <c r="D18" s="611">
        <v>61</v>
      </c>
      <c r="E18" s="612"/>
      <c r="F18" s="611">
        <v>104596</v>
      </c>
      <c r="G18" s="612"/>
      <c r="H18" s="611">
        <v>84960</v>
      </c>
      <c r="I18" s="612"/>
      <c r="J18" s="611">
        <v>32146</v>
      </c>
      <c r="K18" s="612"/>
      <c r="L18" s="611">
        <v>161153</v>
      </c>
      <c r="M18" s="612"/>
      <c r="N18" s="611">
        <v>6733</v>
      </c>
      <c r="O18" s="612"/>
      <c r="P18" s="611">
        <v>33.704</v>
      </c>
      <c r="Q18" s="612"/>
      <c r="R18" s="611"/>
      <c r="S18" s="612"/>
      <c r="T18" s="611">
        <v>112627</v>
      </c>
      <c r="U18" s="612"/>
      <c r="V18" s="611">
        <v>48526</v>
      </c>
      <c r="W18" s="612"/>
    </row>
    <row r="19" spans="2:23" ht="27.75" customHeight="1">
      <c r="B19" s="640"/>
      <c r="C19" s="614" t="s">
        <v>141</v>
      </c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6"/>
      <c r="T19" s="616"/>
      <c r="U19" s="616"/>
      <c r="V19" s="616"/>
      <c r="W19" s="616"/>
    </row>
    <row r="20" spans="2:23" ht="27.75" customHeight="1">
      <c r="B20" s="640"/>
      <c r="C20" s="617" t="s">
        <v>249</v>
      </c>
      <c r="D20" s="620" t="s">
        <v>142</v>
      </c>
      <c r="E20" s="621"/>
      <c r="F20" s="622"/>
      <c r="G20" s="620" t="s">
        <v>143</v>
      </c>
      <c r="H20" s="621"/>
      <c r="I20" s="622"/>
      <c r="J20" s="620" t="s">
        <v>144</v>
      </c>
      <c r="K20" s="623"/>
      <c r="L20" s="624"/>
      <c r="M20" s="620" t="s">
        <v>145</v>
      </c>
      <c r="N20" s="621"/>
      <c r="O20" s="622"/>
      <c r="P20" s="620" t="s">
        <v>131</v>
      </c>
      <c r="Q20" s="623"/>
      <c r="R20" s="624"/>
      <c r="S20" s="625"/>
      <c r="T20" s="626"/>
      <c r="U20" s="627"/>
      <c r="V20" s="626"/>
      <c r="W20" s="626"/>
    </row>
    <row r="21" spans="2:23" ht="27.75" customHeight="1">
      <c r="B21" s="640"/>
      <c r="C21" s="618"/>
      <c r="D21" s="362">
        <v>20</v>
      </c>
      <c r="E21" s="603">
        <v>5</v>
      </c>
      <c r="F21" s="604"/>
      <c r="G21" s="362">
        <v>21</v>
      </c>
      <c r="H21" s="603">
        <v>3</v>
      </c>
      <c r="I21" s="604"/>
      <c r="J21" s="362">
        <v>22</v>
      </c>
      <c r="K21" s="607">
        <v>3</v>
      </c>
      <c r="L21" s="608"/>
      <c r="M21" s="362">
        <v>23</v>
      </c>
      <c r="N21" s="603">
        <v>1</v>
      </c>
      <c r="O21" s="604"/>
      <c r="P21" s="362">
        <v>24</v>
      </c>
      <c r="Q21" s="603">
        <v>12</v>
      </c>
      <c r="R21" s="608"/>
      <c r="S21" s="365"/>
      <c r="T21" s="366"/>
      <c r="U21" s="366"/>
      <c r="V21" s="366"/>
      <c r="W21" s="366"/>
    </row>
    <row r="22" spans="2:23" ht="42" customHeight="1">
      <c r="B22" s="641"/>
      <c r="C22" s="619"/>
      <c r="D22" s="433"/>
      <c r="E22" s="605"/>
      <c r="F22" s="606"/>
      <c r="G22" s="433"/>
      <c r="H22" s="605"/>
      <c r="I22" s="606"/>
      <c r="J22" s="433"/>
      <c r="K22" s="609"/>
      <c r="L22" s="610"/>
      <c r="M22" s="433"/>
      <c r="N22" s="605"/>
      <c r="O22" s="606"/>
      <c r="P22" s="433"/>
      <c r="Q22" s="609"/>
      <c r="R22" s="610"/>
      <c r="S22" s="365"/>
      <c r="T22" s="366"/>
      <c r="U22" s="366"/>
      <c r="V22" s="366"/>
      <c r="W22" s="366"/>
    </row>
    <row r="23" spans="3:24" ht="15.75">
      <c r="C23" s="367"/>
      <c r="D23" s="367"/>
      <c r="E23" s="367"/>
      <c r="F23" s="367"/>
      <c r="Q23" s="367"/>
      <c r="R23" s="367"/>
      <c r="S23" s="367"/>
      <c r="T23" s="367"/>
      <c r="U23" s="367"/>
      <c r="V23" s="367"/>
      <c r="W23" s="367"/>
      <c r="X23" s="368"/>
    </row>
  </sheetData>
  <sheetProtection/>
  <mergeCells count="69">
    <mergeCell ref="P10:Q10"/>
    <mergeCell ref="R10:T10"/>
    <mergeCell ref="U10:W10"/>
    <mergeCell ref="S11:T14"/>
    <mergeCell ref="D14:F14"/>
    <mergeCell ref="G14:I14"/>
    <mergeCell ref="K11:L14"/>
    <mergeCell ref="N11:O14"/>
    <mergeCell ref="Q11:Q14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J18:K18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V16:W16"/>
    <mergeCell ref="C15:C18"/>
    <mergeCell ref="D15:E16"/>
    <mergeCell ref="F15:I15"/>
    <mergeCell ref="J15:M15"/>
    <mergeCell ref="N15:O16"/>
    <mergeCell ref="P15:Q16"/>
    <mergeCell ref="D18:E18"/>
    <mergeCell ref="F18:G18"/>
    <mergeCell ref="H18:I18"/>
    <mergeCell ref="R18:S18"/>
    <mergeCell ref="T18:U18"/>
    <mergeCell ref="V18:W18"/>
    <mergeCell ref="R15:W15"/>
    <mergeCell ref="F16:G16"/>
    <mergeCell ref="H16:I16"/>
    <mergeCell ref="J16:K16"/>
    <mergeCell ref="L16:M16"/>
    <mergeCell ref="R16:S16"/>
    <mergeCell ref="T16:U16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</mergeCells>
  <printOptions horizontalCentered="1" verticalCentered="1"/>
  <pageMargins left="0.5905511811023623" right="0.3937007874015748" top="0.3937007874015748" bottom="0.1968503937007874" header="0.31496062992125984" footer="0.31496062992125984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H79"/>
  <sheetViews>
    <sheetView zoomScale="115" zoomScaleNormal="115" zoomScaleSheetLayoutView="100" workbookViewId="0" topLeftCell="E13">
      <selection activeCell="W21" sqref="W21"/>
    </sheetView>
  </sheetViews>
  <sheetFormatPr defaultColWidth="11.421875" defaultRowHeight="12.75"/>
  <cols>
    <col min="1" max="1" width="3.00390625" style="203" customWidth="1"/>
    <col min="2" max="2" width="2.421875" style="203" customWidth="1"/>
    <col min="3" max="3" width="0.85546875" style="203" customWidth="1"/>
    <col min="4" max="4" width="50.421875" style="203" customWidth="1"/>
    <col min="5" max="5" width="1.1484375" style="203" customWidth="1"/>
    <col min="6" max="6" width="0.85546875" style="203" customWidth="1"/>
    <col min="7" max="7" width="9.421875" style="203" customWidth="1"/>
    <col min="8" max="8" width="1.28515625" style="203" customWidth="1"/>
    <col min="9" max="9" width="0.9921875" style="203" hidden="1" customWidth="1"/>
    <col min="10" max="10" width="4.00390625" style="203" customWidth="1"/>
    <col min="11" max="11" width="1.8515625" style="203" customWidth="1"/>
    <col min="12" max="12" width="10.8515625" style="203" customWidth="1"/>
    <col min="13" max="13" width="0.85546875" style="203" customWidth="1"/>
    <col min="14" max="14" width="9.421875" style="203" customWidth="1"/>
    <col min="15" max="15" width="1.28515625" style="203" customWidth="1"/>
    <col min="16" max="16" width="0.9921875" style="203" hidden="1" customWidth="1"/>
    <col min="17" max="17" width="4.00390625" style="203" customWidth="1"/>
    <col min="18" max="18" width="1.8515625" style="203" customWidth="1"/>
    <col min="19" max="19" width="10.8515625" style="203" customWidth="1"/>
    <col min="20" max="20" width="12.57421875" style="203" customWidth="1"/>
    <col min="21" max="22" width="11.421875" style="203" customWidth="1"/>
    <col min="23" max="23" width="62.28125" style="203" customWidth="1"/>
    <col min="24" max="24" width="12.57421875" style="203" customWidth="1"/>
    <col min="25" max="25" width="15.421875" style="203" customWidth="1"/>
    <col min="26" max="27" width="12.57421875" style="203" customWidth="1"/>
    <col min="28" max="33" width="11.421875" style="203" customWidth="1"/>
    <col min="34" max="34" width="15.00390625" style="203" customWidth="1"/>
    <col min="35" max="16384" width="11.421875" style="203" customWidth="1"/>
  </cols>
  <sheetData>
    <row r="1" spans="2:20" s="202" customFormat="1" ht="12.75">
      <c r="B1" s="671" t="s">
        <v>259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</row>
    <row r="2" spans="2:20" s="202" customFormat="1" ht="12.75">
      <c r="B2" s="671" t="s">
        <v>260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</row>
    <row r="3" s="202" customFormat="1" ht="12.75"/>
    <row r="4" spans="2:20" s="202" customFormat="1" ht="12.75">
      <c r="B4" s="671" t="s">
        <v>261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2:20" s="202" customFormat="1" ht="12.75">
      <c r="B5" s="671" t="s">
        <v>262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2:20" s="202" customFormat="1" ht="12.75">
      <c r="B6" s="281"/>
      <c r="C6" s="281"/>
      <c r="D6" s="281"/>
      <c r="E6" s="281"/>
      <c r="F6" s="281"/>
      <c r="G6" s="434"/>
      <c r="H6" s="434"/>
      <c r="I6" s="434"/>
      <c r="J6" s="434"/>
      <c r="K6" s="434"/>
      <c r="L6" s="434"/>
      <c r="M6" s="281"/>
      <c r="N6" s="281"/>
      <c r="O6" s="281"/>
      <c r="P6" s="281"/>
      <c r="Q6" s="281"/>
      <c r="R6" s="281"/>
      <c r="S6" s="281"/>
      <c r="T6" s="281"/>
    </row>
    <row r="7" ht="12.75"/>
    <row r="8" spans="2:19" s="200" customFormat="1" ht="15.75" customHeight="1">
      <c r="B8" s="204" t="s">
        <v>317</v>
      </c>
      <c r="D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ht="6" customHeight="1" thickBot="1"/>
    <row r="10" spans="2:20" ht="12.75" customHeight="1">
      <c r="B10" s="664" t="s">
        <v>206</v>
      </c>
      <c r="C10" s="665"/>
      <c r="D10" s="665"/>
      <c r="E10" s="666"/>
      <c r="F10" s="651" t="s">
        <v>420</v>
      </c>
      <c r="G10" s="652"/>
      <c r="H10" s="652"/>
      <c r="I10" s="652"/>
      <c r="J10" s="652"/>
      <c r="K10" s="652"/>
      <c r="L10" s="653"/>
      <c r="M10" s="238"/>
      <c r="N10" s="652" t="s">
        <v>421</v>
      </c>
      <c r="O10" s="652"/>
      <c r="P10" s="652"/>
      <c r="Q10" s="652"/>
      <c r="R10" s="652"/>
      <c r="S10" s="653"/>
      <c r="T10" s="672" t="s">
        <v>264</v>
      </c>
    </row>
    <row r="11" spans="2:20" ht="27.75" customHeight="1" thickBot="1">
      <c r="B11" s="667"/>
      <c r="C11" s="668"/>
      <c r="D11" s="668"/>
      <c r="E11" s="669"/>
      <c r="F11" s="654"/>
      <c r="G11" s="655"/>
      <c r="H11" s="655"/>
      <c r="I11" s="655"/>
      <c r="J11" s="655"/>
      <c r="K11" s="655"/>
      <c r="L11" s="656"/>
      <c r="M11" s="239"/>
      <c r="N11" s="655"/>
      <c r="O11" s="655"/>
      <c r="P11" s="655"/>
      <c r="Q11" s="655"/>
      <c r="R11" s="655"/>
      <c r="S11" s="656"/>
      <c r="T11" s="673"/>
    </row>
    <row r="12" spans="2:20" ht="12.75">
      <c r="B12" s="240" t="s">
        <v>207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3"/>
    </row>
    <row r="13" spans="2:20" ht="19.5" customHeight="1">
      <c r="B13" s="646">
        <v>1</v>
      </c>
      <c r="C13" s="205"/>
      <c r="D13" s="206" t="s">
        <v>208</v>
      </c>
      <c r="E13" s="207"/>
      <c r="G13" s="208">
        <v>16049</v>
      </c>
      <c r="H13" s="205"/>
      <c r="J13" s="205"/>
      <c r="K13" s="205" t="s">
        <v>240</v>
      </c>
      <c r="L13" s="209">
        <v>90.16292134831461</v>
      </c>
      <c r="N13" s="208">
        <f>X52+X53</f>
        <v>12357.500000000005</v>
      </c>
      <c r="O13" s="205"/>
      <c r="Q13" s="205"/>
      <c r="R13" s="205" t="s">
        <v>240</v>
      </c>
      <c r="S13" s="209">
        <f>+N13/N14</f>
        <v>84.06462585034018</v>
      </c>
      <c r="T13" s="662" t="s">
        <v>278</v>
      </c>
    </row>
    <row r="14" spans="2:20" ht="16.5" customHeight="1">
      <c r="B14" s="647"/>
      <c r="C14" s="210"/>
      <c r="D14" s="211" t="s">
        <v>209</v>
      </c>
      <c r="E14" s="212"/>
      <c r="G14" s="213">
        <v>178</v>
      </c>
      <c r="H14" s="210"/>
      <c r="J14" s="210"/>
      <c r="K14" s="210"/>
      <c r="L14" s="214"/>
      <c r="N14" s="213">
        <f>Z52+Z53</f>
        <v>147</v>
      </c>
      <c r="O14" s="210"/>
      <c r="Q14" s="210"/>
      <c r="R14" s="210"/>
      <c r="S14" s="214"/>
      <c r="T14" s="649"/>
    </row>
    <row r="15" spans="2:20" ht="18.75" customHeight="1">
      <c r="B15" s="646">
        <v>2</v>
      </c>
      <c r="C15" s="205"/>
      <c r="D15" s="206" t="s">
        <v>210</v>
      </c>
      <c r="E15" s="207"/>
      <c r="G15" s="206">
        <v>507</v>
      </c>
      <c r="H15" s="205"/>
      <c r="J15" s="205"/>
      <c r="K15" s="205" t="s">
        <v>240</v>
      </c>
      <c r="L15" s="209">
        <v>4.486725663716814</v>
      </c>
      <c r="N15" s="206">
        <f>AB43</f>
        <v>212</v>
      </c>
      <c r="O15" s="205"/>
      <c r="Q15" s="205"/>
      <c r="R15" s="205" t="s">
        <v>240</v>
      </c>
      <c r="S15" s="209">
        <f>+N15/N16</f>
        <v>9.217391304347826</v>
      </c>
      <c r="T15" s="662" t="s">
        <v>280</v>
      </c>
    </row>
    <row r="16" spans="2:20" ht="15" customHeight="1">
      <c r="B16" s="647"/>
      <c r="C16" s="210"/>
      <c r="D16" s="211" t="s">
        <v>211</v>
      </c>
      <c r="E16" s="212"/>
      <c r="G16" s="215">
        <v>113</v>
      </c>
      <c r="H16" s="210"/>
      <c r="J16" s="210"/>
      <c r="K16" s="210"/>
      <c r="L16" s="214"/>
      <c r="N16" s="215">
        <f>AE43</f>
        <v>23</v>
      </c>
      <c r="O16" s="210"/>
      <c r="Q16" s="210"/>
      <c r="R16" s="210"/>
      <c r="S16" s="214"/>
      <c r="T16" s="649"/>
    </row>
    <row r="17" spans="2:31" ht="21" customHeight="1">
      <c r="B17" s="657" t="s">
        <v>212</v>
      </c>
      <c r="C17" s="205"/>
      <c r="D17" s="206" t="s">
        <v>213</v>
      </c>
      <c r="E17" s="207"/>
      <c r="G17" s="206">
        <v>77</v>
      </c>
      <c r="H17" s="205"/>
      <c r="J17" s="205"/>
      <c r="K17" s="205" t="s">
        <v>240</v>
      </c>
      <c r="L17" s="209">
        <v>1</v>
      </c>
      <c r="N17" s="206">
        <f>W43+Y50</f>
        <v>32</v>
      </c>
      <c r="O17" s="205"/>
      <c r="Q17" s="205"/>
      <c r="R17" s="205" t="s">
        <v>240</v>
      </c>
      <c r="S17" s="209">
        <f>+N17/N18</f>
        <v>1</v>
      </c>
      <c r="T17" s="216" t="s">
        <v>318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659"/>
    </row>
    <row r="18" spans="2:31" ht="27" customHeight="1">
      <c r="B18" s="649"/>
      <c r="C18" s="205"/>
      <c r="D18" s="217" t="s">
        <v>214</v>
      </c>
      <c r="E18" s="212"/>
      <c r="G18" s="215">
        <v>77</v>
      </c>
      <c r="H18" s="210"/>
      <c r="J18" s="210"/>
      <c r="K18" s="210"/>
      <c r="L18" s="214"/>
      <c r="N18" s="215">
        <f>N17</f>
        <v>32</v>
      </c>
      <c r="O18" s="210"/>
      <c r="Q18" s="210"/>
      <c r="R18" s="210"/>
      <c r="S18" s="214"/>
      <c r="T18" s="216"/>
      <c r="V18" s="199"/>
      <c r="W18" s="199"/>
      <c r="X18" s="199"/>
      <c r="Y18" s="199"/>
      <c r="Z18" s="199"/>
      <c r="AA18" s="199"/>
      <c r="AB18" s="199"/>
      <c r="AC18" s="199"/>
      <c r="AD18" s="199"/>
      <c r="AE18" s="660"/>
    </row>
    <row r="19" spans="2:20" ht="18.75" customHeight="1">
      <c r="B19" s="646" t="s">
        <v>215</v>
      </c>
      <c r="C19" s="205"/>
      <c r="D19" s="206" t="s">
        <v>216</v>
      </c>
      <c r="E19" s="207"/>
      <c r="G19" s="206">
        <v>153</v>
      </c>
      <c r="H19" s="205" t="s">
        <v>239</v>
      </c>
      <c r="J19" s="205">
        <v>100</v>
      </c>
      <c r="K19" s="205" t="s">
        <v>240</v>
      </c>
      <c r="L19" s="218">
        <v>0.30177514792899407</v>
      </c>
      <c r="N19" s="206">
        <f>W48</f>
        <v>260</v>
      </c>
      <c r="O19" s="205" t="s">
        <v>239</v>
      </c>
      <c r="Q19" s="205">
        <v>100</v>
      </c>
      <c r="R19" s="205" t="s">
        <v>240</v>
      </c>
      <c r="S19" s="218">
        <f>+N19/N20</f>
        <v>1.2264150943396226</v>
      </c>
      <c r="T19" s="662" t="s">
        <v>282</v>
      </c>
    </row>
    <row r="20" spans="2:20" ht="17.25" customHeight="1">
      <c r="B20" s="647"/>
      <c r="C20" s="210"/>
      <c r="D20" s="211" t="s">
        <v>217</v>
      </c>
      <c r="E20" s="212"/>
      <c r="G20" s="211">
        <v>507</v>
      </c>
      <c r="H20" s="210"/>
      <c r="J20" s="210"/>
      <c r="K20" s="210"/>
      <c r="L20" s="214"/>
      <c r="N20" s="211">
        <f>AB40+AB41+AB42</f>
        <v>212</v>
      </c>
      <c r="O20" s="210"/>
      <c r="Q20" s="210"/>
      <c r="R20" s="210"/>
      <c r="S20" s="214"/>
      <c r="T20" s="649"/>
    </row>
    <row r="21" spans="2:20" ht="30" customHeight="1">
      <c r="B21" s="646" t="s">
        <v>218</v>
      </c>
      <c r="C21" s="205"/>
      <c r="D21" s="219" t="s">
        <v>219</v>
      </c>
      <c r="E21" s="207"/>
      <c r="G21" s="208">
        <v>487</v>
      </c>
      <c r="H21" s="205"/>
      <c r="J21" s="205"/>
      <c r="K21" s="205" t="s">
        <v>240</v>
      </c>
      <c r="L21" s="220">
        <v>22.136363636363637</v>
      </c>
      <c r="N21" s="208">
        <f>X54</f>
        <v>487</v>
      </c>
      <c r="O21" s="205"/>
      <c r="Q21" s="205"/>
      <c r="R21" s="205" t="s">
        <v>240</v>
      </c>
      <c r="S21" s="220">
        <f>+N21/N22</f>
        <v>22.136363636363637</v>
      </c>
      <c r="T21" s="648" t="s">
        <v>283</v>
      </c>
    </row>
    <row r="22" spans="2:27" ht="24">
      <c r="B22" s="647"/>
      <c r="C22" s="210"/>
      <c r="D22" s="217" t="s">
        <v>220</v>
      </c>
      <c r="E22" s="212"/>
      <c r="G22" s="213">
        <v>22</v>
      </c>
      <c r="H22" s="210"/>
      <c r="J22" s="210"/>
      <c r="K22" s="210"/>
      <c r="L22" s="214"/>
      <c r="N22" s="213">
        <f>Y54</f>
        <v>22</v>
      </c>
      <c r="O22" s="210"/>
      <c r="Q22" s="210"/>
      <c r="R22" s="210"/>
      <c r="S22" s="214"/>
      <c r="T22" s="649"/>
      <c r="X22" s="670" t="s">
        <v>321</v>
      </c>
      <c r="Y22" s="670"/>
      <c r="Z22" s="658" t="s">
        <v>284</v>
      </c>
      <c r="AA22" s="658"/>
    </row>
    <row r="23" spans="2:27" ht="12.75">
      <c r="B23" s="240" t="s">
        <v>221</v>
      </c>
      <c r="C23" s="244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X23" s="203" t="s">
        <v>285</v>
      </c>
      <c r="Y23" s="203" t="s">
        <v>286</v>
      </c>
      <c r="Z23" s="203" t="s">
        <v>285</v>
      </c>
      <c r="AA23" s="203" t="s">
        <v>286</v>
      </c>
    </row>
    <row r="24" spans="2:27" ht="23.25" customHeight="1">
      <c r="B24" s="646">
        <v>1</v>
      </c>
      <c r="C24" s="205"/>
      <c r="D24" s="206" t="s">
        <v>316</v>
      </c>
      <c r="E24" s="207"/>
      <c r="G24" s="250">
        <v>16536</v>
      </c>
      <c r="H24" s="205" t="s">
        <v>239</v>
      </c>
      <c r="J24" s="205">
        <v>100</v>
      </c>
      <c r="K24" s="205" t="s">
        <v>240</v>
      </c>
      <c r="L24" s="218">
        <v>0.9747701013911814</v>
      </c>
      <c r="N24" s="250">
        <f>X52+X53+X54</f>
        <v>12844.500000000005</v>
      </c>
      <c r="O24" s="205" t="s">
        <v>239</v>
      </c>
      <c r="Q24" s="205">
        <v>100</v>
      </c>
      <c r="R24" s="205" t="s">
        <v>240</v>
      </c>
      <c r="S24" s="218">
        <f>+N24/N25</f>
        <v>0.9618466377115475</v>
      </c>
      <c r="T24" s="648" t="s">
        <v>289</v>
      </c>
      <c r="W24" s="252"/>
      <c r="X24" s="253" t="s">
        <v>285</v>
      </c>
      <c r="Y24" s="253" t="s">
        <v>286</v>
      </c>
      <c r="Z24" s="253" t="s">
        <v>285</v>
      </c>
      <c r="AA24" s="253" t="s">
        <v>286</v>
      </c>
    </row>
    <row r="25" spans="2:27" ht="20.25" customHeight="1">
      <c r="B25" s="647"/>
      <c r="C25" s="210"/>
      <c r="D25" s="222" t="s">
        <v>241</v>
      </c>
      <c r="E25" s="223"/>
      <c r="G25" s="251">
        <v>16964</v>
      </c>
      <c r="H25" s="210"/>
      <c r="J25" s="210"/>
      <c r="K25" s="210"/>
      <c r="L25" s="214"/>
      <c r="N25" s="251">
        <f>W52+W53+W54</f>
        <v>13354</v>
      </c>
      <c r="O25" s="210"/>
      <c r="Q25" s="210"/>
      <c r="R25" s="210"/>
      <c r="S25" s="214"/>
      <c r="T25" s="649"/>
      <c r="W25" s="254" t="s">
        <v>288</v>
      </c>
      <c r="X25" s="254">
        <v>257</v>
      </c>
      <c r="Y25" s="254">
        <f>X25*0.65</f>
        <v>167.05</v>
      </c>
      <c r="Z25" s="254"/>
      <c r="AA25" s="254"/>
    </row>
    <row r="26" spans="2:20" ht="20.25" customHeight="1">
      <c r="B26" s="224">
        <v>2</v>
      </c>
      <c r="C26" s="205"/>
      <c r="D26" s="205" t="s">
        <v>242</v>
      </c>
      <c r="E26" s="225"/>
      <c r="G26" s="221">
        <v>1150</v>
      </c>
      <c r="H26" s="205" t="s">
        <v>239</v>
      </c>
      <c r="J26" s="205">
        <v>100</v>
      </c>
      <c r="K26" s="205" t="s">
        <v>240</v>
      </c>
      <c r="L26" s="218">
        <v>0.9668415388754371</v>
      </c>
      <c r="N26" s="221">
        <f>AB43+W50+X51</f>
        <v>1169</v>
      </c>
      <c r="O26" s="205" t="s">
        <v>239</v>
      </c>
      <c r="Q26" s="205">
        <v>100</v>
      </c>
      <c r="R26" s="205" t="s">
        <v>240</v>
      </c>
      <c r="S26" s="218">
        <f>+N26/N27</f>
        <v>0.9828154425612052</v>
      </c>
      <c r="T26" s="216" t="s">
        <v>289</v>
      </c>
    </row>
    <row r="27" spans="2:27" ht="19.5" customHeight="1">
      <c r="B27" s="224"/>
      <c r="C27" s="205"/>
      <c r="D27" s="226" t="s">
        <v>243</v>
      </c>
      <c r="E27" s="225"/>
      <c r="G27" s="213">
        <v>1189.44</v>
      </c>
      <c r="H27" s="210"/>
      <c r="J27" s="210"/>
      <c r="K27" s="210"/>
      <c r="L27" s="214"/>
      <c r="N27" s="213">
        <f>(AB43+W50+W51)*1.008</f>
        <v>1189.44</v>
      </c>
      <c r="O27" s="210"/>
      <c r="Q27" s="210"/>
      <c r="R27" s="210"/>
      <c r="S27" s="214"/>
      <c r="T27" s="216"/>
      <c r="X27" s="282"/>
      <c r="Z27" s="263"/>
      <c r="AA27" s="283"/>
    </row>
    <row r="28" spans="2:20" ht="19.5" customHeight="1">
      <c r="B28" s="227">
        <v>3</v>
      </c>
      <c r="C28" s="228"/>
      <c r="D28" s="229" t="s">
        <v>222</v>
      </c>
      <c r="E28" s="230"/>
      <c r="G28" s="221">
        <v>137</v>
      </c>
      <c r="I28" s="205" t="s">
        <v>239</v>
      </c>
      <c r="J28" s="205">
        <v>100</v>
      </c>
      <c r="K28" s="205" t="s">
        <v>240</v>
      </c>
      <c r="L28" s="218">
        <v>0.5330739299610895</v>
      </c>
      <c r="N28" s="221">
        <f>Y52+Y53</f>
        <v>173</v>
      </c>
      <c r="P28" s="205" t="s">
        <v>239</v>
      </c>
      <c r="Q28" s="205">
        <v>100</v>
      </c>
      <c r="R28" s="205" t="s">
        <v>240</v>
      </c>
      <c r="S28" s="218">
        <f>+N28/N29</f>
        <v>0.6731517509727627</v>
      </c>
      <c r="T28" s="231" t="s">
        <v>289</v>
      </c>
    </row>
    <row r="29" spans="2:20" ht="26.25" customHeight="1">
      <c r="B29" s="224"/>
      <c r="C29" s="205"/>
      <c r="D29" s="222" t="s">
        <v>223</v>
      </c>
      <c r="E29" s="225"/>
      <c r="F29" s="232"/>
      <c r="G29" s="257">
        <v>257</v>
      </c>
      <c r="I29" s="210"/>
      <c r="J29" s="210"/>
      <c r="K29" s="210"/>
      <c r="L29" s="214"/>
      <c r="M29" s="232"/>
      <c r="N29" s="257">
        <f>X25</f>
        <v>257</v>
      </c>
      <c r="P29" s="210"/>
      <c r="Q29" s="210"/>
      <c r="R29" s="210"/>
      <c r="S29" s="214"/>
      <c r="T29" s="191"/>
    </row>
    <row r="30" spans="2:20" ht="17.25" customHeight="1">
      <c r="B30" s="646">
        <v>4</v>
      </c>
      <c r="C30" s="228"/>
      <c r="D30" s="229" t="s">
        <v>224</v>
      </c>
      <c r="E30" s="233"/>
      <c r="G30" s="221">
        <v>83</v>
      </c>
      <c r="H30" s="205" t="s">
        <v>239</v>
      </c>
      <c r="J30" s="205">
        <v>100</v>
      </c>
      <c r="K30" s="205" t="s">
        <v>240</v>
      </c>
      <c r="L30" s="218">
        <v>0.9900990099009901</v>
      </c>
      <c r="N30" s="221">
        <f>W43+Y50+Y51</f>
        <v>44</v>
      </c>
      <c r="O30" s="205" t="s">
        <v>239</v>
      </c>
      <c r="Q30" s="205">
        <v>100</v>
      </c>
      <c r="R30" s="205" t="s">
        <v>240</v>
      </c>
      <c r="S30" s="218">
        <f>+N30/N31</f>
        <v>0.9900990099009902</v>
      </c>
      <c r="T30" s="661" t="s">
        <v>289</v>
      </c>
    </row>
    <row r="31" spans="2:27" ht="24">
      <c r="B31" s="647"/>
      <c r="C31" s="210"/>
      <c r="D31" s="222" t="s">
        <v>225</v>
      </c>
      <c r="E31" s="223"/>
      <c r="G31" s="257">
        <v>83.83</v>
      </c>
      <c r="H31" s="210"/>
      <c r="J31" s="210"/>
      <c r="K31" s="210"/>
      <c r="L31" s="214"/>
      <c r="N31" s="257">
        <f>(W43+Y50+Y51)*1.01</f>
        <v>44.44</v>
      </c>
      <c r="O31" s="210"/>
      <c r="Q31" s="210"/>
      <c r="R31" s="210"/>
      <c r="S31" s="214"/>
      <c r="T31" s="649"/>
      <c r="W31" s="254" t="s">
        <v>287</v>
      </c>
      <c r="X31" s="254"/>
      <c r="Y31" s="254"/>
      <c r="Z31" s="254"/>
      <c r="AA31" s="255">
        <f>Z31*0.6</f>
        <v>0</v>
      </c>
    </row>
    <row r="32" spans="2:20" ht="26.25" customHeight="1">
      <c r="B32" s="646">
        <v>5</v>
      </c>
      <c r="C32" s="205"/>
      <c r="D32" s="234" t="s">
        <v>292</v>
      </c>
      <c r="E32" s="207"/>
      <c r="G32" s="208">
        <v>13950</v>
      </c>
      <c r="H32" s="205" t="s">
        <v>239</v>
      </c>
      <c r="J32" s="205">
        <v>100</v>
      </c>
      <c r="K32" s="205" t="s">
        <v>240</v>
      </c>
      <c r="L32" s="218">
        <v>0.9978540772532188</v>
      </c>
      <c r="N32" s="208">
        <f>X52</f>
        <v>10608.500000000005</v>
      </c>
      <c r="O32" s="205" t="s">
        <v>239</v>
      </c>
      <c r="Q32" s="205">
        <v>100</v>
      </c>
      <c r="R32" s="205" t="s">
        <v>240</v>
      </c>
      <c r="S32" s="218">
        <f>+N32/N33</f>
        <v>0.9800000000000005</v>
      </c>
      <c r="T32" s="648" t="s">
        <v>289</v>
      </c>
    </row>
    <row r="33" spans="2:27" ht="24">
      <c r="B33" s="647"/>
      <c r="C33" s="210"/>
      <c r="D33" s="217" t="s">
        <v>293</v>
      </c>
      <c r="E33" s="212"/>
      <c r="G33" s="258">
        <v>13980</v>
      </c>
      <c r="H33" s="210"/>
      <c r="J33" s="210"/>
      <c r="K33" s="210"/>
      <c r="L33" s="214"/>
      <c r="N33" s="258">
        <f>W52</f>
        <v>10825</v>
      </c>
      <c r="O33" s="210"/>
      <c r="Q33" s="210"/>
      <c r="R33" s="210"/>
      <c r="S33" s="214"/>
      <c r="T33" s="649"/>
      <c r="W33" s="254"/>
      <c r="X33" s="254"/>
      <c r="Y33" s="254"/>
      <c r="Z33" s="254"/>
      <c r="AA33" s="255"/>
    </row>
    <row r="34" spans="2:20" ht="12.75">
      <c r="B34" s="247" t="s">
        <v>226</v>
      </c>
      <c r="C34" s="244"/>
      <c r="D34" s="245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8"/>
    </row>
    <row r="35" spans="2:20" ht="12.75">
      <c r="B35" s="646">
        <v>1</v>
      </c>
      <c r="C35" s="205"/>
      <c r="D35" s="206" t="s">
        <v>227</v>
      </c>
      <c r="E35" s="207"/>
      <c r="G35" s="208">
        <v>404.25</v>
      </c>
      <c r="H35" s="205" t="s">
        <v>239</v>
      </c>
      <c r="J35" s="205">
        <v>100</v>
      </c>
      <c r="K35" s="205" t="s">
        <v>240</v>
      </c>
      <c r="L35" s="218">
        <v>0.9625</v>
      </c>
      <c r="N35" s="208">
        <f>((7*5*4*6)-(9*7))/(4)</f>
        <v>194.25</v>
      </c>
      <c r="O35" s="205" t="s">
        <v>239</v>
      </c>
      <c r="Q35" s="205">
        <v>100</v>
      </c>
      <c r="R35" s="205" t="s">
        <v>240</v>
      </c>
      <c r="S35" s="218">
        <f>+N35/N36</f>
        <v>0.925</v>
      </c>
      <c r="T35" s="648" t="s">
        <v>289</v>
      </c>
    </row>
    <row r="36" spans="2:20" ht="16.5" customHeight="1">
      <c r="B36" s="647"/>
      <c r="C36" s="210"/>
      <c r="D36" s="217" t="s">
        <v>228</v>
      </c>
      <c r="E36" s="212"/>
      <c r="G36" s="213">
        <v>420</v>
      </c>
      <c r="H36" s="210"/>
      <c r="J36" s="210"/>
      <c r="K36" s="210"/>
      <c r="L36" s="214"/>
      <c r="N36" s="213">
        <f>(7*5*4*6)/4</f>
        <v>210</v>
      </c>
      <c r="O36" s="210"/>
      <c r="Q36" s="210"/>
      <c r="R36" s="210"/>
      <c r="S36" s="214"/>
      <c r="T36" s="649"/>
    </row>
    <row r="37" spans="2:30" ht="15">
      <c r="B37" s="646">
        <v>2</v>
      </c>
      <c r="C37" s="205"/>
      <c r="D37" s="206" t="s">
        <v>229</v>
      </c>
      <c r="E37" s="207"/>
      <c r="G37" s="208">
        <v>516</v>
      </c>
      <c r="H37" s="205" t="s">
        <v>239</v>
      </c>
      <c r="J37" s="205">
        <v>100</v>
      </c>
      <c r="K37" s="205" t="s">
        <v>240</v>
      </c>
      <c r="L37" s="218">
        <v>1.017751479289941</v>
      </c>
      <c r="N37" s="208">
        <f>SUM(X43:Y43)</f>
        <v>215</v>
      </c>
      <c r="O37" s="205" t="s">
        <v>239</v>
      </c>
      <c r="Q37" s="205">
        <v>100</v>
      </c>
      <c r="R37" s="205" t="s">
        <v>240</v>
      </c>
      <c r="S37" s="218">
        <f>+N37/N38</f>
        <v>1.0141509433962264</v>
      </c>
      <c r="T37" s="216">
        <v>100</v>
      </c>
      <c r="W37" s="383"/>
      <c r="X37" s="383"/>
      <c r="Y37" s="383"/>
      <c r="Z37" s="383"/>
      <c r="AA37" s="259"/>
      <c r="AB37" s="259"/>
      <c r="AC37" s="259"/>
      <c r="AD37" s="259"/>
    </row>
    <row r="38" spans="2:33" ht="18.75" customHeight="1">
      <c r="B38" s="647"/>
      <c r="C38" s="210"/>
      <c r="D38" s="217" t="s">
        <v>230</v>
      </c>
      <c r="E38" s="212"/>
      <c r="G38" s="258">
        <v>507</v>
      </c>
      <c r="H38" s="210"/>
      <c r="J38" s="210"/>
      <c r="K38" s="210"/>
      <c r="L38" s="214"/>
      <c r="N38" s="258">
        <f>N15</f>
        <v>212</v>
      </c>
      <c r="O38" s="210"/>
      <c r="Q38" s="210"/>
      <c r="R38" s="210"/>
      <c r="S38" s="214"/>
      <c r="T38" s="216"/>
      <c r="W38" s="260"/>
      <c r="X38" s="663" t="s">
        <v>268</v>
      </c>
      <c r="Y38" s="663"/>
      <c r="Z38" s="663" t="s">
        <v>269</v>
      </c>
      <c r="AA38" s="663"/>
      <c r="AB38" s="265" t="s">
        <v>299</v>
      </c>
      <c r="AC38" s="265"/>
      <c r="AD38" s="265"/>
      <c r="AF38" s="650" t="s">
        <v>310</v>
      </c>
      <c r="AG38" s="650"/>
    </row>
    <row r="39" spans="2:34" ht="12.75">
      <c r="B39" s="646">
        <v>3</v>
      </c>
      <c r="C39" s="205"/>
      <c r="D39" s="206" t="s">
        <v>295</v>
      </c>
      <c r="E39" s="207"/>
      <c r="G39" s="208">
        <v>64</v>
      </c>
      <c r="H39" s="205" t="s">
        <v>239</v>
      </c>
      <c r="J39" s="205">
        <v>100</v>
      </c>
      <c r="K39" s="205" t="s">
        <v>240</v>
      </c>
      <c r="L39" s="218">
        <v>2.4615384615384617</v>
      </c>
      <c r="N39" s="208">
        <f>W43</f>
        <v>8</v>
      </c>
      <c r="O39" s="205" t="s">
        <v>239</v>
      </c>
      <c r="Q39" s="205">
        <v>100</v>
      </c>
      <c r="R39" s="205" t="s">
        <v>240</v>
      </c>
      <c r="S39" s="218">
        <f>+N39/N40</f>
        <v>0.3076923076923077</v>
      </c>
      <c r="T39" s="648" t="s">
        <v>320</v>
      </c>
      <c r="V39" s="256" t="s">
        <v>298</v>
      </c>
      <c r="W39" s="264" t="s">
        <v>270</v>
      </c>
      <c r="X39" s="264" t="s">
        <v>19</v>
      </c>
      <c r="Y39" s="264" t="s">
        <v>20</v>
      </c>
      <c r="Z39" s="264" t="s">
        <v>19</v>
      </c>
      <c r="AA39" s="264" t="s">
        <v>20</v>
      </c>
      <c r="AB39" s="266"/>
      <c r="AC39" s="266" t="s">
        <v>19</v>
      </c>
      <c r="AD39" s="266" t="s">
        <v>20</v>
      </c>
      <c r="AE39" s="264" t="s">
        <v>271</v>
      </c>
      <c r="AF39" s="264" t="s">
        <v>19</v>
      </c>
      <c r="AG39" s="264" t="s">
        <v>20</v>
      </c>
      <c r="AH39" s="267" t="s">
        <v>311</v>
      </c>
    </row>
    <row r="40" spans="2:34" ht="24">
      <c r="B40" s="647"/>
      <c r="C40" s="210"/>
      <c r="D40" s="217" t="s">
        <v>231</v>
      </c>
      <c r="E40" s="212"/>
      <c r="G40" s="213">
        <v>26</v>
      </c>
      <c r="H40" s="210"/>
      <c r="J40" s="210"/>
      <c r="K40" s="210"/>
      <c r="L40" s="214"/>
      <c r="N40" s="213">
        <v>26</v>
      </c>
      <c r="O40" s="210"/>
      <c r="Q40" s="210"/>
      <c r="R40" s="210"/>
      <c r="S40" s="214"/>
      <c r="T40" s="649"/>
      <c r="V40" s="256" t="s">
        <v>300</v>
      </c>
      <c r="W40" s="256">
        <f>'E-I-1'!C34</f>
        <v>8</v>
      </c>
      <c r="X40" s="256">
        <f>'E-I-1'!J28</f>
        <v>208</v>
      </c>
      <c r="Y40" s="256">
        <f>'E-I-1'!K28</f>
        <v>7</v>
      </c>
      <c r="Z40" s="256">
        <f>'E-I-1'!L28</f>
        <v>3</v>
      </c>
      <c r="AA40" s="256">
        <f>'E-I-1'!M28</f>
        <v>0</v>
      </c>
      <c r="AB40" s="266">
        <f>X40+Y40-Z40-AA40</f>
        <v>212</v>
      </c>
      <c r="AC40" s="266">
        <f aca="true" t="shared" si="0" ref="AC40:AD42">X40-Z40</f>
        <v>205</v>
      </c>
      <c r="AD40" s="266">
        <f t="shared" si="0"/>
        <v>7</v>
      </c>
      <c r="AE40" s="256">
        <f>'E-I-1'!T28</f>
        <v>23</v>
      </c>
      <c r="AF40" s="256">
        <f>'E-I-1'!P28</f>
        <v>47</v>
      </c>
      <c r="AG40" s="256">
        <f>'E-I-1'!Q28</f>
        <v>2</v>
      </c>
      <c r="AH40" s="266">
        <f>AF40+AG40</f>
        <v>49</v>
      </c>
    </row>
    <row r="41" spans="2:34" ht="12.75">
      <c r="B41" s="247" t="s">
        <v>232</v>
      </c>
      <c r="C41" s="244"/>
      <c r="D41" s="246"/>
      <c r="E41" s="246"/>
      <c r="F41" s="246"/>
      <c r="G41" s="246"/>
      <c r="H41" s="246"/>
      <c r="I41" s="249"/>
      <c r="J41" s="246"/>
      <c r="K41" s="246"/>
      <c r="L41" s="246"/>
      <c r="M41" s="246"/>
      <c r="N41" s="246"/>
      <c r="O41" s="246"/>
      <c r="P41" s="249"/>
      <c r="Q41" s="246"/>
      <c r="R41" s="246"/>
      <c r="S41" s="246"/>
      <c r="T41" s="248"/>
      <c r="V41" s="256" t="s">
        <v>301</v>
      </c>
      <c r="W41" s="256" t="str">
        <f>'E-I-2'!A144</f>
        <v>cursos</v>
      </c>
      <c r="X41" s="256">
        <f>'E-I-2'!L144</f>
        <v>0</v>
      </c>
      <c r="Y41" s="256">
        <f>'E-I-2'!M144</f>
        <v>0</v>
      </c>
      <c r="Z41" s="256">
        <f>'E-I-2'!N144</f>
        <v>0</v>
      </c>
      <c r="AA41" s="256">
        <f>'E-I-2'!O144</f>
        <v>0</v>
      </c>
      <c r="AB41" s="266">
        <f>X41+Y41-Z41-AA41</f>
        <v>0</v>
      </c>
      <c r="AC41" s="266">
        <f t="shared" si="0"/>
        <v>0</v>
      </c>
      <c r="AD41" s="266">
        <f t="shared" si="0"/>
        <v>0</v>
      </c>
      <c r="AE41" s="256">
        <f>'E-I-2'!T144</f>
        <v>0</v>
      </c>
      <c r="AF41" s="256">
        <f>'E-I-2'!R144</f>
        <v>0</v>
      </c>
      <c r="AG41" s="256">
        <f>'E-I-2'!S144</f>
        <v>0</v>
      </c>
      <c r="AH41" s="266">
        <f>AF41+AG41</f>
        <v>0</v>
      </c>
    </row>
    <row r="42" spans="2:34" ht="26.25" customHeight="1">
      <c r="B42" s="646">
        <v>1</v>
      </c>
      <c r="C42" s="205"/>
      <c r="D42" s="219" t="s">
        <v>233</v>
      </c>
      <c r="E42" s="207"/>
      <c r="G42" s="208">
        <v>16536</v>
      </c>
      <c r="H42" s="205" t="s">
        <v>239</v>
      </c>
      <c r="J42" s="205">
        <v>100</v>
      </c>
      <c r="K42" s="205" t="s">
        <v>240</v>
      </c>
      <c r="L42" s="218">
        <v>0.9747701013911814</v>
      </c>
      <c r="N42" s="208">
        <f>X52+X53+X54</f>
        <v>12844.500000000005</v>
      </c>
      <c r="O42" s="205" t="s">
        <v>239</v>
      </c>
      <c r="Q42" s="205">
        <v>100</v>
      </c>
      <c r="R42" s="205" t="s">
        <v>240</v>
      </c>
      <c r="S42" s="218">
        <f>+N42/N43</f>
        <v>0.9618466377115475</v>
      </c>
      <c r="T42" s="648" t="s">
        <v>319</v>
      </c>
      <c r="V42" s="256" t="s">
        <v>302</v>
      </c>
      <c r="W42" s="256" t="str">
        <f>'E-II'!A49</f>
        <v>TITULAR DEL ÁREA SUSTANTIVA (NOMBRE Y FIRMA)</v>
      </c>
      <c r="X42" s="256">
        <f>'E-II'!E49</f>
        <v>0</v>
      </c>
      <c r="Y42" s="256">
        <f>'E-II'!G49</f>
        <v>0</v>
      </c>
      <c r="Z42" s="256"/>
      <c r="AA42" s="256"/>
      <c r="AB42" s="266">
        <f>X42+Y42-Z42-AA42</f>
        <v>0</v>
      </c>
      <c r="AC42" s="266">
        <f t="shared" si="0"/>
        <v>0</v>
      </c>
      <c r="AD42" s="266">
        <f t="shared" si="0"/>
        <v>0</v>
      </c>
      <c r="AE42" s="256">
        <f>'E-II'!J49</f>
        <v>0</v>
      </c>
      <c r="AF42" s="256">
        <f>'E-II'!I49</f>
        <v>0</v>
      </c>
      <c r="AG42" s="256"/>
      <c r="AH42" s="266">
        <f>AF42+AG42</f>
        <v>0</v>
      </c>
    </row>
    <row r="43" spans="2:34" ht="27.75" customHeight="1">
      <c r="B43" s="647"/>
      <c r="C43" s="210"/>
      <c r="D43" s="217" t="s">
        <v>234</v>
      </c>
      <c r="E43" s="212"/>
      <c r="G43" s="213">
        <v>16964</v>
      </c>
      <c r="H43" s="210"/>
      <c r="J43" s="210"/>
      <c r="K43" s="210"/>
      <c r="L43" s="214"/>
      <c r="N43" s="213">
        <f>W52+W53+W54</f>
        <v>13354</v>
      </c>
      <c r="O43" s="210"/>
      <c r="Q43" s="210"/>
      <c r="R43" s="210"/>
      <c r="S43" s="214"/>
      <c r="T43" s="649"/>
      <c r="V43" s="271" t="s">
        <v>315</v>
      </c>
      <c r="W43" s="274">
        <f>SUM(W40:W42)</f>
        <v>8</v>
      </c>
      <c r="X43" s="274">
        <f aca="true" t="shared" si="1" ref="X43:AH43">SUM(X40:X42)</f>
        <v>208</v>
      </c>
      <c r="Y43" s="274">
        <f t="shared" si="1"/>
        <v>7</v>
      </c>
      <c r="Z43" s="274">
        <f t="shared" si="1"/>
        <v>3</v>
      </c>
      <c r="AA43" s="274">
        <f t="shared" si="1"/>
        <v>0</v>
      </c>
      <c r="AB43" s="274">
        <f t="shared" si="1"/>
        <v>212</v>
      </c>
      <c r="AC43" s="274">
        <f t="shared" si="1"/>
        <v>205</v>
      </c>
      <c r="AD43" s="274">
        <f t="shared" si="1"/>
        <v>7</v>
      </c>
      <c r="AE43" s="274">
        <f t="shared" si="1"/>
        <v>23</v>
      </c>
      <c r="AF43" s="274">
        <f t="shared" si="1"/>
        <v>47</v>
      </c>
      <c r="AG43" s="274">
        <f t="shared" si="1"/>
        <v>2</v>
      </c>
      <c r="AH43" s="274">
        <f t="shared" si="1"/>
        <v>49</v>
      </c>
    </row>
    <row r="44" spans="2:21" ht="24">
      <c r="B44" s="646">
        <v>2</v>
      </c>
      <c r="C44" s="205"/>
      <c r="D44" s="219" t="s">
        <v>235</v>
      </c>
      <c r="E44" s="207"/>
      <c r="G44" s="208">
        <v>1304</v>
      </c>
      <c r="H44" s="205" t="s">
        <v>239</v>
      </c>
      <c r="J44" s="205">
        <v>100</v>
      </c>
      <c r="K44" s="205" t="s">
        <v>240</v>
      </c>
      <c r="L44" s="218">
        <v>0.9709605361131795</v>
      </c>
      <c r="N44" s="208">
        <f>AB40+AB41+AB42+W48+W49+W50+X51</f>
        <v>1469</v>
      </c>
      <c r="O44" s="205" t="s">
        <v>239</v>
      </c>
      <c r="Q44" s="205">
        <v>100</v>
      </c>
      <c r="R44" s="205" t="s">
        <v>240</v>
      </c>
      <c r="S44" s="218">
        <f>+N44/N45</f>
        <v>0.9905596763317599</v>
      </c>
      <c r="T44" s="648" t="s">
        <v>319</v>
      </c>
      <c r="U44" s="203">
        <v>8</v>
      </c>
    </row>
    <row r="45" spans="2:34" ht="30" customHeight="1">
      <c r="B45" s="647"/>
      <c r="C45" s="210"/>
      <c r="D45" s="217" t="s">
        <v>236</v>
      </c>
      <c r="E45" s="212"/>
      <c r="G45" s="213">
        <v>1343</v>
      </c>
      <c r="H45" s="210"/>
      <c r="J45" s="210"/>
      <c r="K45" s="210"/>
      <c r="L45" s="214"/>
      <c r="N45" s="213">
        <f>X43+W48+W49+W50+W51+Y43</f>
        <v>1483</v>
      </c>
      <c r="O45" s="210"/>
      <c r="Q45" s="210"/>
      <c r="R45" s="210"/>
      <c r="S45" s="214"/>
      <c r="T45" s="649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</row>
    <row r="46" spans="2:34" ht="12.75">
      <c r="B46" s="247" t="s">
        <v>237</v>
      </c>
      <c r="C46" s="244"/>
      <c r="D46" s="245"/>
      <c r="E46" s="246"/>
      <c r="F46" s="246"/>
      <c r="G46" s="246"/>
      <c r="H46" s="246"/>
      <c r="I46" s="249"/>
      <c r="J46" s="246"/>
      <c r="K46" s="246"/>
      <c r="L46" s="246"/>
      <c r="M46" s="246"/>
      <c r="N46" s="246"/>
      <c r="O46" s="246"/>
      <c r="P46" s="249"/>
      <c r="Q46" s="246"/>
      <c r="R46" s="246"/>
      <c r="S46" s="246"/>
      <c r="T46" s="248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</row>
    <row r="47" spans="2:26" ht="60" customHeight="1">
      <c r="B47" s="224">
        <v>1</v>
      </c>
      <c r="C47" s="205"/>
      <c r="D47" s="235" t="s">
        <v>244</v>
      </c>
      <c r="E47" s="207"/>
      <c r="G47" s="208">
        <v>394</v>
      </c>
      <c r="H47" s="203" t="s">
        <v>239</v>
      </c>
      <c r="I47" s="205"/>
      <c r="J47" s="205">
        <v>100</v>
      </c>
      <c r="K47" s="205" t="s">
        <v>240</v>
      </c>
      <c r="L47" s="220">
        <v>8.208333333333334</v>
      </c>
      <c r="N47" s="208">
        <v>3380</v>
      </c>
      <c r="O47" s="203" t="s">
        <v>239</v>
      </c>
      <c r="P47" s="205"/>
      <c r="Q47" s="205">
        <v>100</v>
      </c>
      <c r="R47" s="205" t="s">
        <v>240</v>
      </c>
      <c r="S47" s="220">
        <f>N47/N48</f>
        <v>9.013333333333334</v>
      </c>
      <c r="T47" s="648"/>
      <c r="V47" s="254"/>
      <c r="W47" s="270" t="s">
        <v>313</v>
      </c>
      <c r="X47" s="272" t="s">
        <v>314</v>
      </c>
      <c r="Y47" s="271" t="s">
        <v>281</v>
      </c>
      <c r="Z47" s="272" t="s">
        <v>65</v>
      </c>
    </row>
    <row r="48" spans="2:26" ht="22.5">
      <c r="B48" s="236"/>
      <c r="C48" s="210"/>
      <c r="D48" s="237" t="s">
        <v>238</v>
      </c>
      <c r="E48" s="212"/>
      <c r="F48" s="232"/>
      <c r="G48" s="213">
        <v>48</v>
      </c>
      <c r="H48" s="232"/>
      <c r="I48" s="210"/>
      <c r="J48" s="210"/>
      <c r="K48" s="210"/>
      <c r="L48" s="214"/>
      <c r="M48" s="232"/>
      <c r="N48" s="213">
        <v>375</v>
      </c>
      <c r="O48" s="232"/>
      <c r="P48" s="210"/>
      <c r="Q48" s="210"/>
      <c r="R48" s="210"/>
      <c r="S48" s="214"/>
      <c r="T48" s="649"/>
      <c r="V48" s="256" t="s">
        <v>303</v>
      </c>
      <c r="W48" s="256">
        <f>'E-III-1'!F323</f>
        <v>260</v>
      </c>
      <c r="X48" s="254"/>
      <c r="Y48" s="256"/>
      <c r="Z48" s="256"/>
    </row>
    <row r="49" spans="22:26" ht="12.75">
      <c r="V49" s="256" t="s">
        <v>304</v>
      </c>
      <c r="W49" s="256">
        <f>'E-III-2'!C73</f>
        <v>40</v>
      </c>
      <c r="X49" s="254"/>
      <c r="Y49" s="256">
        <f>'E-III-2'!C75</f>
        <v>40</v>
      </c>
      <c r="Z49" s="256"/>
    </row>
    <row r="50" spans="22:26" ht="12.75">
      <c r="V50" s="270" t="s">
        <v>305</v>
      </c>
      <c r="W50" s="256">
        <f>'E-IV'!D34</f>
        <v>737</v>
      </c>
      <c r="X50" s="254"/>
      <c r="Y50" s="256">
        <f>'E-IV'!B34</f>
        <v>24</v>
      </c>
      <c r="Z50" s="256">
        <f>'E-IV'!E34</f>
        <v>70</v>
      </c>
    </row>
    <row r="51" spans="22:26" ht="12.75">
      <c r="V51" s="256" t="s">
        <v>306</v>
      </c>
      <c r="W51" s="256">
        <f>'E-V'!D28</f>
        <v>231</v>
      </c>
      <c r="X51" s="256">
        <f>'E-V'!E28</f>
        <v>220</v>
      </c>
      <c r="Y51" s="256">
        <f>'E-V'!B32</f>
        <v>12</v>
      </c>
      <c r="Z51" s="256"/>
    </row>
    <row r="52" spans="22:26" ht="12.75">
      <c r="V52" s="256" t="s">
        <v>307</v>
      </c>
      <c r="W52" s="256">
        <f>'E-VII'!J119</f>
        <v>10825</v>
      </c>
      <c r="X52" s="256">
        <f>'E-VII'!K119</f>
        <v>10608.500000000005</v>
      </c>
      <c r="Y52" s="256">
        <f>'E-VII'!C122</f>
        <v>106</v>
      </c>
      <c r="Z52" s="256">
        <f>'E-VII'!M119+'E-VII'!N119</f>
        <v>74</v>
      </c>
    </row>
    <row r="53" spans="22:26" ht="12.75">
      <c r="V53" s="256" t="s">
        <v>308</v>
      </c>
      <c r="W53" s="273">
        <f>'E-VIII'!E79</f>
        <v>2042</v>
      </c>
      <c r="X53" s="273">
        <f>'E-VIII'!F79</f>
        <v>1749</v>
      </c>
      <c r="Y53" s="256">
        <f>'E-VIII'!C88</f>
        <v>67</v>
      </c>
      <c r="Z53" s="273">
        <f>'E-VIII'!G79</f>
        <v>73</v>
      </c>
    </row>
    <row r="54" spans="22:26" ht="12.75">
      <c r="V54" s="256" t="s">
        <v>309</v>
      </c>
      <c r="W54" s="256">
        <f>'E-IX'!D35</f>
        <v>487</v>
      </c>
      <c r="X54" s="256">
        <f>'E-IX'!E35</f>
        <v>487</v>
      </c>
      <c r="Y54" s="256">
        <f>'E-IX'!A39</f>
        <v>22</v>
      </c>
      <c r="Z54" s="256"/>
    </row>
    <row r="62" spans="23:30" ht="15">
      <c r="W62" s="383"/>
      <c r="X62" s="383" t="s">
        <v>358</v>
      </c>
      <c r="Y62" s="383"/>
      <c r="Z62" s="383"/>
      <c r="AA62" s="259"/>
      <c r="AB62" s="259"/>
      <c r="AC62" s="259"/>
      <c r="AD62" s="259"/>
    </row>
    <row r="63" spans="23:33" ht="12.75">
      <c r="W63" s="260"/>
      <c r="X63" s="663" t="s">
        <v>268</v>
      </c>
      <c r="Y63" s="663"/>
      <c r="Z63" s="663" t="s">
        <v>269</v>
      </c>
      <c r="AA63" s="663"/>
      <c r="AB63" s="265" t="s">
        <v>299</v>
      </c>
      <c r="AC63" s="265"/>
      <c r="AD63" s="265"/>
      <c r="AF63" s="650" t="s">
        <v>310</v>
      </c>
      <c r="AG63" s="650"/>
    </row>
    <row r="64" spans="22:34" ht="12.75">
      <c r="V64" s="416" t="s">
        <v>298</v>
      </c>
      <c r="W64" s="264" t="s">
        <v>270</v>
      </c>
      <c r="X64" s="264" t="s">
        <v>19</v>
      </c>
      <c r="Y64" s="264" t="s">
        <v>20</v>
      </c>
      <c r="Z64" s="264" t="s">
        <v>19</v>
      </c>
      <c r="AA64" s="264" t="s">
        <v>20</v>
      </c>
      <c r="AB64" s="266"/>
      <c r="AC64" s="266"/>
      <c r="AD64" s="266"/>
      <c r="AE64" s="264" t="s">
        <v>271</v>
      </c>
      <c r="AF64" s="264" t="s">
        <v>19</v>
      </c>
      <c r="AG64" s="264" t="s">
        <v>20</v>
      </c>
      <c r="AH64" s="267" t="s">
        <v>311</v>
      </c>
    </row>
    <row r="65" spans="22:34" ht="12.75">
      <c r="V65" s="417" t="s">
        <v>300</v>
      </c>
      <c r="W65" s="416">
        <v>7</v>
      </c>
      <c r="X65" s="416">
        <v>190</v>
      </c>
      <c r="Y65" s="416">
        <v>7</v>
      </c>
      <c r="Z65" s="416">
        <v>5</v>
      </c>
      <c r="AA65" s="416">
        <v>0</v>
      </c>
      <c r="AB65" s="266">
        <v>192</v>
      </c>
      <c r="AC65" s="266"/>
      <c r="AD65" s="266"/>
      <c r="AE65" s="416">
        <v>21</v>
      </c>
      <c r="AF65" s="416">
        <v>46</v>
      </c>
      <c r="AG65" s="416">
        <v>2</v>
      </c>
      <c r="AH65" s="266">
        <v>48</v>
      </c>
    </row>
    <row r="66" spans="22:34" ht="12.75">
      <c r="V66" s="417" t="s">
        <v>301</v>
      </c>
      <c r="W66" s="416">
        <v>53</v>
      </c>
      <c r="X66" s="416">
        <v>211</v>
      </c>
      <c r="Y66" s="416">
        <v>41</v>
      </c>
      <c r="Z66" s="416">
        <v>1</v>
      </c>
      <c r="AA66" s="416">
        <v>0</v>
      </c>
      <c r="AB66" s="266">
        <v>251</v>
      </c>
      <c r="AC66" s="266"/>
      <c r="AD66" s="266"/>
      <c r="AE66" s="416">
        <v>74</v>
      </c>
      <c r="AF66" s="416">
        <v>130</v>
      </c>
      <c r="AG66" s="416">
        <v>24</v>
      </c>
      <c r="AH66" s="266">
        <v>154</v>
      </c>
    </row>
    <row r="67" spans="22:34" ht="12.75">
      <c r="V67" s="416" t="s">
        <v>302</v>
      </c>
      <c r="W67" s="416">
        <v>2</v>
      </c>
      <c r="X67" s="416">
        <v>47</v>
      </c>
      <c r="Y67" s="416">
        <v>0</v>
      </c>
      <c r="Z67" s="416"/>
      <c r="AA67" s="416"/>
      <c r="AB67" s="266">
        <v>47</v>
      </c>
      <c r="AC67" s="266"/>
      <c r="AD67" s="266"/>
      <c r="AE67" s="416">
        <v>19</v>
      </c>
      <c r="AF67" s="416">
        <v>6</v>
      </c>
      <c r="AG67" s="416"/>
      <c r="AH67" s="266">
        <v>6</v>
      </c>
    </row>
    <row r="68" spans="22:34" ht="12.75">
      <c r="V68" s="271" t="s">
        <v>315</v>
      </c>
      <c r="W68" s="274">
        <v>62</v>
      </c>
      <c r="X68" s="274">
        <v>448</v>
      </c>
      <c r="Y68" s="274">
        <v>48</v>
      </c>
      <c r="Z68" s="274">
        <v>6</v>
      </c>
      <c r="AA68" s="274">
        <v>0</v>
      </c>
      <c r="AB68" s="274">
        <v>490</v>
      </c>
      <c r="AC68" s="274"/>
      <c r="AD68" s="274"/>
      <c r="AE68" s="274">
        <v>114</v>
      </c>
      <c r="AF68" s="274">
        <v>182</v>
      </c>
      <c r="AG68" s="274">
        <v>26</v>
      </c>
      <c r="AH68" s="274">
        <v>208</v>
      </c>
    </row>
    <row r="70" spans="22:34" ht="12.75"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</row>
    <row r="71" spans="22:34" ht="12.75"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</row>
    <row r="72" spans="22:26" ht="38.25">
      <c r="V72" s="254"/>
      <c r="W72" s="270" t="s">
        <v>313</v>
      </c>
      <c r="X72" s="272" t="s">
        <v>314</v>
      </c>
      <c r="Y72" s="271" t="s">
        <v>281</v>
      </c>
      <c r="Z72" s="272" t="s">
        <v>65</v>
      </c>
    </row>
    <row r="73" spans="22:26" ht="12.75">
      <c r="V73" s="416" t="s">
        <v>303</v>
      </c>
      <c r="W73" s="416">
        <v>325</v>
      </c>
      <c r="X73" s="254"/>
      <c r="Y73" s="416"/>
      <c r="Z73" s="416"/>
    </row>
    <row r="74" spans="22:26" ht="12.75">
      <c r="V74" s="416" t="s">
        <v>304</v>
      </c>
      <c r="W74" s="416">
        <v>1</v>
      </c>
      <c r="X74" s="254"/>
      <c r="Y74" s="416">
        <v>0</v>
      </c>
      <c r="Z74" s="416"/>
    </row>
    <row r="75" spans="22:26" ht="12.75">
      <c r="V75" s="270" t="s">
        <v>305</v>
      </c>
      <c r="W75" s="416">
        <v>513</v>
      </c>
      <c r="X75" s="254"/>
      <c r="Y75" s="416">
        <v>13</v>
      </c>
      <c r="Z75" s="416">
        <v>58</v>
      </c>
    </row>
    <row r="76" spans="22:26" ht="12.75">
      <c r="V76" s="416" t="s">
        <v>306</v>
      </c>
      <c r="W76" s="416">
        <v>275</v>
      </c>
      <c r="X76" s="416">
        <v>269</v>
      </c>
      <c r="Y76" s="416">
        <v>6</v>
      </c>
      <c r="Z76" s="416"/>
    </row>
    <row r="77" spans="22:26" ht="12.75">
      <c r="V77" s="416" t="s">
        <v>307</v>
      </c>
      <c r="W77" s="416">
        <v>16085</v>
      </c>
      <c r="X77" s="416">
        <v>15925</v>
      </c>
      <c r="Y77" s="416">
        <v>114</v>
      </c>
      <c r="Z77" s="416">
        <v>116</v>
      </c>
    </row>
    <row r="78" spans="22:26" ht="12.75">
      <c r="V78" s="416" t="s">
        <v>308</v>
      </c>
      <c r="W78" s="273">
        <v>1957</v>
      </c>
      <c r="X78" s="273">
        <v>1950</v>
      </c>
      <c r="Y78" s="416">
        <v>63</v>
      </c>
      <c r="Z78" s="273">
        <v>63</v>
      </c>
    </row>
    <row r="79" spans="22:26" ht="12.75">
      <c r="V79" s="416" t="s">
        <v>309</v>
      </c>
      <c r="W79" s="416">
        <v>487</v>
      </c>
      <c r="X79" s="416">
        <v>487</v>
      </c>
      <c r="Y79" s="416">
        <v>22</v>
      </c>
      <c r="Z79" s="416"/>
    </row>
  </sheetData>
  <sheetProtection/>
  <mergeCells count="42">
    <mergeCell ref="X63:Y63"/>
    <mergeCell ref="Z63:AA63"/>
    <mergeCell ref="AF63:AG63"/>
    <mergeCell ref="B5:T5"/>
    <mergeCell ref="B4:T4"/>
    <mergeCell ref="B1:T1"/>
    <mergeCell ref="B2:T2"/>
    <mergeCell ref="B19:B20"/>
    <mergeCell ref="B21:B22"/>
    <mergeCell ref="T10:T11"/>
    <mergeCell ref="N10:S11"/>
    <mergeCell ref="B10:E11"/>
    <mergeCell ref="B15:B16"/>
    <mergeCell ref="T13:T14"/>
    <mergeCell ref="T15:T16"/>
    <mergeCell ref="X22:Y22"/>
    <mergeCell ref="Z22:AA22"/>
    <mergeCell ref="T47:T48"/>
    <mergeCell ref="AE17:AE18"/>
    <mergeCell ref="T30:T31"/>
    <mergeCell ref="T19:T20"/>
    <mergeCell ref="X38:Y38"/>
    <mergeCell ref="Z38:AA38"/>
    <mergeCell ref="AF38:AG38"/>
    <mergeCell ref="F10:L11"/>
    <mergeCell ref="B30:B31"/>
    <mergeCell ref="B32:B33"/>
    <mergeCell ref="B35:B36"/>
    <mergeCell ref="B37:B38"/>
    <mergeCell ref="B13:B14"/>
    <mergeCell ref="B17:B18"/>
    <mergeCell ref="T24:T25"/>
    <mergeCell ref="T21:T22"/>
    <mergeCell ref="B24:B25"/>
    <mergeCell ref="T32:T33"/>
    <mergeCell ref="T42:T43"/>
    <mergeCell ref="B42:B43"/>
    <mergeCell ref="B44:B45"/>
    <mergeCell ref="B39:B40"/>
    <mergeCell ref="T35:T36"/>
    <mergeCell ref="T39:T40"/>
    <mergeCell ref="T44:T45"/>
  </mergeCells>
  <printOptions/>
  <pageMargins left="0.7086614173228347" right="0.11811023622047245" top="0.9448818897637796" bottom="0.5905511811023623" header="0.31496062992125984" footer="0.31496062992125984"/>
  <pageSetup fitToHeight="0" horizontalDpi="600" verticalDpi="600" orientation="portrait" scale="73" r:id="rId4"/>
  <headerFooter>
    <oddFooter xml:space="preserve">&amp;C&amp;12 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E4:G76"/>
  <sheetViews>
    <sheetView zoomScalePageLayoutView="0" workbookViewId="0" topLeftCell="A67">
      <selection activeCell="K72" sqref="K72"/>
    </sheetView>
  </sheetViews>
  <sheetFormatPr defaultColWidth="11.421875" defaultRowHeight="12.75"/>
  <sheetData>
    <row r="3" ht="13.5" thickBot="1"/>
    <row r="4" spans="5:7" ht="34.5" customHeight="1" thickBot="1">
      <c r="E4" s="674" t="s">
        <v>473</v>
      </c>
      <c r="F4" s="676" t="s">
        <v>474</v>
      </c>
      <c r="G4" s="677"/>
    </row>
    <row r="5" spans="5:7" ht="13.5" thickBot="1">
      <c r="E5" s="675"/>
      <c r="F5" s="465" t="s">
        <v>19</v>
      </c>
      <c r="G5" s="465" t="s">
        <v>20</v>
      </c>
    </row>
    <row r="6" spans="5:7" ht="26.25" thickBot="1">
      <c r="E6" s="466" t="s">
        <v>475</v>
      </c>
      <c r="F6" s="467">
        <v>10</v>
      </c>
      <c r="G6" s="467">
        <v>0</v>
      </c>
    </row>
    <row r="7" spans="5:7" ht="26.25" thickBot="1">
      <c r="E7" s="466" t="s">
        <v>476</v>
      </c>
      <c r="F7" s="467">
        <v>13</v>
      </c>
      <c r="G7" s="467">
        <v>5</v>
      </c>
    </row>
    <row r="8" spans="5:7" ht="26.25" thickBot="1">
      <c r="E8" s="466" t="s">
        <v>477</v>
      </c>
      <c r="F8" s="467">
        <v>28</v>
      </c>
      <c r="G8" s="467">
        <v>0</v>
      </c>
    </row>
    <row r="9" spans="5:7" ht="26.25" thickBot="1">
      <c r="E9" s="466" t="s">
        <v>478</v>
      </c>
      <c r="F9" s="467">
        <v>8</v>
      </c>
      <c r="G9" s="467">
        <v>0</v>
      </c>
    </row>
    <row r="10" spans="5:7" ht="13.5" thickBot="1">
      <c r="E10" s="466" t="s">
        <v>479</v>
      </c>
      <c r="F10" s="467">
        <v>4</v>
      </c>
      <c r="G10" s="467">
        <v>0</v>
      </c>
    </row>
    <row r="11" spans="5:7" ht="64.5" thickBot="1">
      <c r="E11" s="466" t="s">
        <v>480</v>
      </c>
      <c r="F11" s="467">
        <v>20</v>
      </c>
      <c r="G11" s="467">
        <v>2</v>
      </c>
    </row>
    <row r="12" spans="5:7" ht="26.25" thickBot="1">
      <c r="E12" s="466" t="s">
        <v>481</v>
      </c>
      <c r="F12" s="467">
        <v>102</v>
      </c>
      <c r="G12" s="467">
        <v>2</v>
      </c>
    </row>
    <row r="13" spans="5:7" ht="13.5" thickBot="1">
      <c r="E13" s="466" t="s">
        <v>369</v>
      </c>
      <c r="F13" s="467">
        <v>15</v>
      </c>
      <c r="G13" s="467">
        <v>0</v>
      </c>
    </row>
    <row r="14" spans="5:7" ht="26.25" thickBot="1">
      <c r="E14" s="468" t="s">
        <v>482</v>
      </c>
      <c r="F14" s="469"/>
      <c r="G14" s="467"/>
    </row>
    <row r="15" spans="5:7" ht="39" thickBot="1">
      <c r="E15" s="466" t="s">
        <v>483</v>
      </c>
      <c r="F15" s="467">
        <v>5</v>
      </c>
      <c r="G15" s="467">
        <v>0</v>
      </c>
    </row>
    <row r="16" spans="5:7" ht="51.75" thickBot="1">
      <c r="E16" s="466" t="s">
        <v>484</v>
      </c>
      <c r="F16" s="467">
        <v>4</v>
      </c>
      <c r="G16" s="467">
        <v>2</v>
      </c>
    </row>
    <row r="17" spans="5:7" ht="26.25" thickBot="1">
      <c r="E17" s="466" t="s">
        <v>360</v>
      </c>
      <c r="F17" s="467">
        <v>6</v>
      </c>
      <c r="G17" s="467">
        <v>0</v>
      </c>
    </row>
    <row r="18" spans="5:7" ht="26.25" thickBot="1">
      <c r="E18" s="466" t="s">
        <v>361</v>
      </c>
      <c r="F18" s="467">
        <v>6</v>
      </c>
      <c r="G18" s="467">
        <v>0</v>
      </c>
    </row>
    <row r="19" spans="5:7" ht="26.25" thickBot="1">
      <c r="E19" s="466" t="s">
        <v>322</v>
      </c>
      <c r="F19" s="467">
        <v>9</v>
      </c>
      <c r="G19" s="467">
        <v>5</v>
      </c>
    </row>
    <row r="20" spans="5:7" ht="26.25" thickBot="1">
      <c r="E20" s="466" t="s">
        <v>323</v>
      </c>
      <c r="F20" s="467">
        <v>17</v>
      </c>
      <c r="G20" s="467">
        <v>4</v>
      </c>
    </row>
    <row r="21" spans="5:7" ht="13.5" thickBot="1">
      <c r="E21" s="466" t="s">
        <v>362</v>
      </c>
      <c r="F21" s="467">
        <v>7</v>
      </c>
      <c r="G21" s="467">
        <v>0</v>
      </c>
    </row>
    <row r="22" spans="5:7" ht="13.5" thickBot="1">
      <c r="E22" s="466" t="s">
        <v>324</v>
      </c>
      <c r="F22" s="467">
        <v>8</v>
      </c>
      <c r="G22" s="467">
        <v>9</v>
      </c>
    </row>
    <row r="23" spans="5:7" ht="13.5" thickBot="1">
      <c r="E23" s="466" t="s">
        <v>325</v>
      </c>
      <c r="F23" s="467">
        <v>7</v>
      </c>
      <c r="G23" s="467">
        <v>1</v>
      </c>
    </row>
    <row r="24" spans="5:7" ht="26.25" thickBot="1">
      <c r="E24" s="466" t="s">
        <v>363</v>
      </c>
      <c r="F24" s="467">
        <v>7</v>
      </c>
      <c r="G24" s="467">
        <v>1</v>
      </c>
    </row>
    <row r="25" spans="5:7" ht="13.5" thickBot="1">
      <c r="E25" s="466" t="s">
        <v>364</v>
      </c>
      <c r="F25" s="467">
        <v>17</v>
      </c>
      <c r="G25" s="467">
        <v>2</v>
      </c>
    </row>
    <row r="26" spans="5:7" ht="13.5" thickBot="1">
      <c r="E26" s="466" t="s">
        <v>365</v>
      </c>
      <c r="F26" s="467">
        <v>8</v>
      </c>
      <c r="G26" s="467">
        <v>3</v>
      </c>
    </row>
    <row r="27" spans="5:7" ht="26.25" thickBot="1">
      <c r="E27" s="466" t="s">
        <v>366</v>
      </c>
      <c r="F27" s="467">
        <v>1</v>
      </c>
      <c r="G27" s="467">
        <v>1</v>
      </c>
    </row>
    <row r="28" spans="5:7" ht="26.25" thickBot="1">
      <c r="E28" s="466" t="s">
        <v>367</v>
      </c>
      <c r="F28" s="467">
        <v>5</v>
      </c>
      <c r="G28" s="467">
        <v>1</v>
      </c>
    </row>
    <row r="29" spans="5:7" ht="13.5" thickBot="1">
      <c r="E29" s="466" t="s">
        <v>368</v>
      </c>
      <c r="F29" s="467">
        <v>8</v>
      </c>
      <c r="G29" s="467">
        <v>3</v>
      </c>
    </row>
    <row r="30" spans="5:7" ht="26.25" thickBot="1">
      <c r="E30" s="466" t="s">
        <v>326</v>
      </c>
      <c r="F30" s="467">
        <v>7</v>
      </c>
      <c r="G30" s="467">
        <v>0</v>
      </c>
    </row>
    <row r="31" spans="5:7" ht="13.5" thickBot="1">
      <c r="E31" s="466"/>
      <c r="F31" s="470"/>
      <c r="G31" s="470"/>
    </row>
    <row r="32" spans="5:7" ht="51.75" thickBot="1">
      <c r="E32" s="468" t="s">
        <v>485</v>
      </c>
      <c r="F32" s="469"/>
      <c r="G32" s="467"/>
    </row>
    <row r="33" spans="5:7" ht="13.5" thickBot="1">
      <c r="E33" s="466" t="s">
        <v>486</v>
      </c>
      <c r="F33" s="467">
        <v>6</v>
      </c>
      <c r="G33" s="467">
        <v>2</v>
      </c>
    </row>
    <row r="34" spans="5:7" ht="39" thickBot="1">
      <c r="E34" s="466" t="s">
        <v>487</v>
      </c>
      <c r="F34" s="467">
        <v>1</v>
      </c>
      <c r="G34" s="467">
        <v>1</v>
      </c>
    </row>
    <row r="35" spans="5:7" ht="26.25" thickBot="1">
      <c r="E35" s="466" t="s">
        <v>488</v>
      </c>
      <c r="F35" s="467">
        <v>1</v>
      </c>
      <c r="G35" s="467">
        <v>1</v>
      </c>
    </row>
    <row r="36" spans="5:7" ht="39" thickBot="1">
      <c r="E36" s="466" t="s">
        <v>489</v>
      </c>
      <c r="F36" s="467">
        <v>0</v>
      </c>
      <c r="G36" s="467">
        <v>1</v>
      </c>
    </row>
    <row r="37" spans="5:7" ht="26.25" thickBot="1">
      <c r="E37" s="466" t="s">
        <v>490</v>
      </c>
      <c r="F37" s="467">
        <v>1</v>
      </c>
      <c r="G37" s="467">
        <v>0</v>
      </c>
    </row>
    <row r="38" spans="5:7" ht="51.75" thickBot="1">
      <c r="E38" s="466" t="s">
        <v>491</v>
      </c>
      <c r="F38" s="467">
        <v>1</v>
      </c>
      <c r="G38" s="467">
        <v>2</v>
      </c>
    </row>
    <row r="39" spans="5:7" ht="39" thickBot="1">
      <c r="E39" s="466" t="s">
        <v>492</v>
      </c>
      <c r="F39" s="467">
        <v>1</v>
      </c>
      <c r="G39" s="467">
        <v>0</v>
      </c>
    </row>
    <row r="40" spans="5:7" ht="39" thickBot="1">
      <c r="E40" s="466" t="s">
        <v>493</v>
      </c>
      <c r="F40" s="467">
        <v>1</v>
      </c>
      <c r="G40" s="467">
        <v>1</v>
      </c>
    </row>
    <row r="41" spans="5:7" ht="51.75" thickBot="1">
      <c r="E41" s="466" t="s">
        <v>494</v>
      </c>
      <c r="F41" s="467">
        <v>2</v>
      </c>
      <c r="G41" s="467">
        <v>1</v>
      </c>
    </row>
    <row r="42" spans="5:7" ht="26.25" thickBot="1">
      <c r="E42" s="466" t="s">
        <v>495</v>
      </c>
      <c r="F42" s="467">
        <v>5</v>
      </c>
      <c r="G42" s="467">
        <v>0</v>
      </c>
    </row>
    <row r="43" spans="5:7" ht="39" thickBot="1">
      <c r="E43" s="466" t="s">
        <v>496</v>
      </c>
      <c r="F43" s="467">
        <v>5</v>
      </c>
      <c r="G43" s="467">
        <v>0</v>
      </c>
    </row>
    <row r="44" spans="5:7" ht="39" thickBot="1">
      <c r="E44" s="466" t="s">
        <v>497</v>
      </c>
      <c r="F44" s="467">
        <v>1</v>
      </c>
      <c r="G44" s="467">
        <v>0</v>
      </c>
    </row>
    <row r="45" spans="5:7" ht="39" thickBot="1">
      <c r="E45" s="466" t="s">
        <v>498</v>
      </c>
      <c r="F45" s="467">
        <v>1</v>
      </c>
      <c r="G45" s="467">
        <v>1</v>
      </c>
    </row>
    <row r="46" spans="5:7" ht="51.75" thickBot="1">
      <c r="E46" s="466" t="s">
        <v>499</v>
      </c>
      <c r="F46" s="467">
        <v>2</v>
      </c>
      <c r="G46" s="467">
        <v>1</v>
      </c>
    </row>
    <row r="47" spans="5:7" ht="51.75" thickBot="1">
      <c r="E47" s="466" t="s">
        <v>500</v>
      </c>
      <c r="F47" s="467">
        <v>0</v>
      </c>
      <c r="G47" s="467">
        <v>0</v>
      </c>
    </row>
    <row r="48" spans="5:7" ht="26.25" thickBot="1">
      <c r="E48" s="466" t="s">
        <v>501</v>
      </c>
      <c r="F48" s="467">
        <v>2</v>
      </c>
      <c r="G48" s="467">
        <v>0</v>
      </c>
    </row>
    <row r="49" spans="5:7" ht="26.25" thickBot="1">
      <c r="E49" s="466" t="s">
        <v>502</v>
      </c>
      <c r="F49" s="467">
        <v>1</v>
      </c>
      <c r="G49" s="467">
        <v>1</v>
      </c>
    </row>
    <row r="50" spans="5:7" ht="26.25" thickBot="1">
      <c r="E50" s="466" t="s">
        <v>503</v>
      </c>
      <c r="F50" s="467">
        <v>0</v>
      </c>
      <c r="G50" s="467">
        <v>1</v>
      </c>
    </row>
    <row r="51" spans="5:7" ht="102.75" thickBot="1">
      <c r="E51" s="466" t="s">
        <v>504</v>
      </c>
      <c r="F51" s="467">
        <v>2</v>
      </c>
      <c r="G51" s="467">
        <v>0</v>
      </c>
    </row>
    <row r="52" spans="5:7" ht="39" thickBot="1">
      <c r="E52" s="466" t="s">
        <v>505</v>
      </c>
      <c r="F52" s="467">
        <v>1</v>
      </c>
      <c r="G52" s="467">
        <v>1</v>
      </c>
    </row>
    <row r="53" spans="5:7" ht="77.25" thickBot="1">
      <c r="E53" s="466" t="s">
        <v>506</v>
      </c>
      <c r="F53" s="467">
        <v>1</v>
      </c>
      <c r="G53" s="467">
        <v>0</v>
      </c>
    </row>
    <row r="54" spans="5:7" ht="90" thickBot="1">
      <c r="E54" s="466" t="s">
        <v>507</v>
      </c>
      <c r="F54" s="467">
        <v>6</v>
      </c>
      <c r="G54" s="467">
        <v>0</v>
      </c>
    </row>
    <row r="55" spans="5:7" ht="39" thickBot="1">
      <c r="E55" s="466" t="s">
        <v>508</v>
      </c>
      <c r="F55" s="467">
        <v>1</v>
      </c>
      <c r="G55" s="467">
        <v>0</v>
      </c>
    </row>
    <row r="56" spans="5:7" ht="39" thickBot="1">
      <c r="E56" s="466" t="s">
        <v>509</v>
      </c>
      <c r="F56" s="467">
        <v>0</v>
      </c>
      <c r="G56" s="467">
        <v>1</v>
      </c>
    </row>
    <row r="57" spans="5:7" ht="39" thickBot="1">
      <c r="E57" s="466" t="s">
        <v>510</v>
      </c>
      <c r="F57" s="467">
        <v>4</v>
      </c>
      <c r="G57" s="467">
        <v>0</v>
      </c>
    </row>
    <row r="58" spans="5:7" ht="26.25" thickBot="1">
      <c r="E58" s="466" t="s">
        <v>511</v>
      </c>
      <c r="F58" s="467">
        <v>1</v>
      </c>
      <c r="G58" s="467">
        <v>1</v>
      </c>
    </row>
    <row r="59" spans="5:7" ht="26.25" thickBot="1">
      <c r="E59" s="466" t="s">
        <v>512</v>
      </c>
      <c r="F59" s="467">
        <v>1</v>
      </c>
      <c r="G59" s="467">
        <v>0</v>
      </c>
    </row>
    <row r="60" spans="5:7" ht="13.5" thickBot="1">
      <c r="E60" s="466" t="s">
        <v>513</v>
      </c>
      <c r="F60" s="467">
        <v>5</v>
      </c>
      <c r="G60" s="467">
        <v>1</v>
      </c>
    </row>
    <row r="61" spans="5:7" ht="39" thickBot="1">
      <c r="E61" s="466" t="s">
        <v>514</v>
      </c>
      <c r="F61" s="467">
        <v>0</v>
      </c>
      <c r="G61" s="467">
        <v>0</v>
      </c>
    </row>
    <row r="62" spans="5:7" ht="39" thickBot="1">
      <c r="E62" s="466" t="s">
        <v>515</v>
      </c>
      <c r="F62" s="467">
        <v>1</v>
      </c>
      <c r="G62" s="467">
        <v>0</v>
      </c>
    </row>
    <row r="63" spans="5:7" ht="64.5" thickBot="1">
      <c r="E63" s="466" t="s">
        <v>516</v>
      </c>
      <c r="F63" s="467">
        <v>0</v>
      </c>
      <c r="G63" s="467">
        <v>0</v>
      </c>
    </row>
    <row r="64" spans="5:7" ht="26.25" thickBot="1">
      <c r="E64" s="466" t="s">
        <v>517</v>
      </c>
      <c r="F64" s="467">
        <v>0</v>
      </c>
      <c r="G64" s="467">
        <v>0</v>
      </c>
    </row>
    <row r="65" spans="5:7" ht="26.25" thickBot="1">
      <c r="E65" s="466" t="s">
        <v>518</v>
      </c>
      <c r="F65" s="467">
        <v>5</v>
      </c>
      <c r="G65" s="467">
        <v>0</v>
      </c>
    </row>
    <row r="66" spans="5:7" ht="77.25" thickBot="1">
      <c r="E66" s="466" t="s">
        <v>519</v>
      </c>
      <c r="F66" s="467">
        <v>3</v>
      </c>
      <c r="G66" s="467">
        <v>0</v>
      </c>
    </row>
    <row r="67" spans="5:7" ht="51.75" thickBot="1">
      <c r="E67" s="466" t="s">
        <v>520</v>
      </c>
      <c r="F67" s="467">
        <v>2</v>
      </c>
      <c r="G67" s="467">
        <v>0</v>
      </c>
    </row>
    <row r="68" spans="5:7" ht="26.25" thickBot="1">
      <c r="E68" s="466" t="s">
        <v>521</v>
      </c>
      <c r="F68" s="467">
        <v>4</v>
      </c>
      <c r="G68" s="467">
        <v>0</v>
      </c>
    </row>
    <row r="69" spans="5:7" ht="77.25" thickBot="1">
      <c r="E69" s="466" t="s">
        <v>522</v>
      </c>
      <c r="F69" s="467">
        <v>1</v>
      </c>
      <c r="G69" s="467">
        <v>0</v>
      </c>
    </row>
    <row r="70" spans="5:7" ht="26.25" thickBot="1">
      <c r="E70" s="466" t="s">
        <v>523</v>
      </c>
      <c r="F70" s="467">
        <v>1</v>
      </c>
      <c r="G70" s="467">
        <v>1</v>
      </c>
    </row>
    <row r="71" spans="5:7" ht="51.75" thickBot="1">
      <c r="E71" s="466" t="s">
        <v>524</v>
      </c>
      <c r="F71" s="467">
        <v>1</v>
      </c>
      <c r="G71" s="467">
        <v>0</v>
      </c>
    </row>
    <row r="72" spans="5:7" ht="64.5" thickBot="1">
      <c r="E72" s="466" t="s">
        <v>525</v>
      </c>
      <c r="F72" s="467">
        <v>1</v>
      </c>
      <c r="G72" s="467">
        <v>0</v>
      </c>
    </row>
    <row r="73" spans="5:7" ht="26.25" thickBot="1">
      <c r="E73" s="466" t="s">
        <v>526</v>
      </c>
      <c r="F73" s="467">
        <v>1</v>
      </c>
      <c r="G73" s="467">
        <v>1</v>
      </c>
    </row>
    <row r="74" spans="5:7" ht="13.5" thickBot="1">
      <c r="E74" s="471" t="s">
        <v>131</v>
      </c>
      <c r="F74" s="465">
        <v>394</v>
      </c>
      <c r="G74" s="465">
        <v>60</v>
      </c>
    </row>
    <row r="75" spans="5:7" ht="19.5">
      <c r="E75" s="472" t="s">
        <v>527</v>
      </c>
      <c r="F75" s="678"/>
      <c r="G75" s="678"/>
    </row>
    <row r="76" spans="5:7" ht="19.5">
      <c r="E76" s="472" t="s">
        <v>528</v>
      </c>
      <c r="F76" s="679"/>
      <c r="G76" s="679"/>
    </row>
  </sheetData>
  <sheetProtection/>
  <mergeCells count="4">
    <mergeCell ref="E4:E5"/>
    <mergeCell ref="F4:G4"/>
    <mergeCell ref="F75:F76"/>
    <mergeCell ref="G75:G7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259"/>
      <c r="D3" s="259"/>
      <c r="E3" s="259"/>
      <c r="F3" s="259"/>
      <c r="G3" s="259"/>
      <c r="H3" s="259"/>
      <c r="I3" s="259"/>
      <c r="J3" s="259"/>
    </row>
    <row r="4" spans="3:10" ht="12.75">
      <c r="C4" s="259"/>
      <c r="D4" s="259"/>
      <c r="E4" s="260" t="s">
        <v>267</v>
      </c>
      <c r="F4" s="259"/>
      <c r="G4" s="259"/>
      <c r="H4" s="259"/>
      <c r="I4" s="259"/>
      <c r="J4" s="259"/>
    </row>
    <row r="5" spans="3:10" ht="12.75">
      <c r="C5" s="259"/>
      <c r="D5" s="260"/>
      <c r="E5" s="663" t="s">
        <v>268</v>
      </c>
      <c r="F5" s="663"/>
      <c r="G5" s="663" t="s">
        <v>269</v>
      </c>
      <c r="H5" s="663"/>
      <c r="I5" s="259"/>
      <c r="J5" s="259"/>
    </row>
    <row r="6" spans="3:10" ht="12.75">
      <c r="C6" s="259"/>
      <c r="D6" s="261" t="s">
        <v>270</v>
      </c>
      <c r="E6" s="260" t="s">
        <v>19</v>
      </c>
      <c r="F6" s="260" t="s">
        <v>20</v>
      </c>
      <c r="G6" s="260" t="s">
        <v>19</v>
      </c>
      <c r="H6" s="260" t="s">
        <v>20</v>
      </c>
      <c r="I6" s="260" t="s">
        <v>271</v>
      </c>
      <c r="J6" s="260"/>
    </row>
    <row r="7" spans="3:10" ht="12.75">
      <c r="C7" s="259" t="s">
        <v>272</v>
      </c>
      <c r="D7" s="261">
        <v>6</v>
      </c>
      <c r="E7" s="261">
        <v>191</v>
      </c>
      <c r="F7" s="261">
        <v>6</v>
      </c>
      <c r="G7" s="260">
        <v>6</v>
      </c>
      <c r="H7" s="260">
        <v>0</v>
      </c>
      <c r="I7" s="261">
        <v>19</v>
      </c>
      <c r="J7" s="260"/>
    </row>
    <row r="8" spans="3:10" ht="12.75">
      <c r="C8" s="259" t="s">
        <v>273</v>
      </c>
      <c r="D8" s="261">
        <v>16</v>
      </c>
      <c r="E8" s="261">
        <v>132</v>
      </c>
      <c r="F8" s="261">
        <v>21</v>
      </c>
      <c r="G8" s="260">
        <v>0</v>
      </c>
      <c r="H8" s="260">
        <v>1</v>
      </c>
      <c r="I8" s="261">
        <v>34</v>
      </c>
      <c r="J8" s="260"/>
    </row>
    <row r="9" spans="3:10" ht="12.75">
      <c r="C9" s="259" t="s">
        <v>273</v>
      </c>
      <c r="D9" s="261">
        <v>17</v>
      </c>
      <c r="E9" s="261">
        <v>33</v>
      </c>
      <c r="F9" s="261">
        <v>3</v>
      </c>
      <c r="G9" s="260">
        <v>0</v>
      </c>
      <c r="H9" s="260">
        <v>0</v>
      </c>
      <c r="I9" s="261">
        <v>20</v>
      </c>
      <c r="J9" s="260"/>
    </row>
    <row r="10" spans="3:10" ht="12.75">
      <c r="C10" s="259" t="s">
        <v>273</v>
      </c>
      <c r="D10" s="261">
        <v>12</v>
      </c>
      <c r="E10" s="261">
        <v>18</v>
      </c>
      <c r="F10" s="261">
        <v>3</v>
      </c>
      <c r="G10" s="260">
        <v>0</v>
      </c>
      <c r="H10" s="260">
        <v>0</v>
      </c>
      <c r="I10" s="261">
        <v>12</v>
      </c>
      <c r="J10" s="260"/>
    </row>
    <row r="11" spans="3:10" ht="12.75">
      <c r="C11" s="259" t="s">
        <v>274</v>
      </c>
      <c r="D11" s="261">
        <v>1</v>
      </c>
      <c r="E11" s="260">
        <v>47</v>
      </c>
      <c r="F11" s="260">
        <v>0</v>
      </c>
      <c r="G11" s="260">
        <v>0</v>
      </c>
      <c r="H11" s="260">
        <v>0</v>
      </c>
      <c r="I11" s="261">
        <v>11</v>
      </c>
      <c r="J11" s="260"/>
    </row>
    <row r="12" spans="3:10" ht="12.75">
      <c r="C12" s="259" t="s">
        <v>254</v>
      </c>
      <c r="D12" s="261">
        <v>1</v>
      </c>
      <c r="E12" s="260">
        <v>1</v>
      </c>
      <c r="F12" s="260">
        <v>0</v>
      </c>
      <c r="G12" s="260">
        <v>0</v>
      </c>
      <c r="H12" s="260">
        <v>0</v>
      </c>
      <c r="I12" s="261">
        <v>11</v>
      </c>
      <c r="J12" s="260"/>
    </row>
    <row r="13" spans="3:10" ht="12.75">
      <c r="C13" s="259"/>
      <c r="D13" s="261"/>
      <c r="E13" s="260"/>
      <c r="F13" s="260"/>
      <c r="G13" s="260"/>
      <c r="H13" s="260"/>
      <c r="I13" s="261"/>
      <c r="J13" s="260"/>
    </row>
    <row r="14" spans="3:10" ht="12.75">
      <c r="C14" s="259"/>
      <c r="D14" s="261"/>
      <c r="E14" s="260"/>
      <c r="F14" s="260"/>
      <c r="G14" s="260"/>
      <c r="H14" s="260"/>
      <c r="I14" s="261"/>
      <c r="J14" s="260"/>
    </row>
    <row r="15" spans="3:10" ht="12.75">
      <c r="C15" s="259" t="s">
        <v>275</v>
      </c>
      <c r="D15" s="261">
        <v>13</v>
      </c>
      <c r="E15" s="260">
        <v>308</v>
      </c>
      <c r="F15" s="260">
        <v>0</v>
      </c>
      <c r="G15" s="260">
        <v>0</v>
      </c>
      <c r="H15" s="260">
        <v>0</v>
      </c>
      <c r="I15" s="261">
        <v>48</v>
      </c>
      <c r="J15" s="260"/>
    </row>
    <row r="16" spans="3:10" ht="12.75">
      <c r="C16" s="259"/>
      <c r="D16" s="261"/>
      <c r="E16" s="260"/>
      <c r="F16" s="260"/>
      <c r="G16" s="260"/>
      <c r="H16" s="260"/>
      <c r="I16" s="261"/>
      <c r="J16" s="260"/>
    </row>
    <row r="17" spans="3:10" ht="12.75">
      <c r="C17" s="259" t="s">
        <v>276</v>
      </c>
      <c r="D17" s="261">
        <v>8</v>
      </c>
      <c r="E17" s="260">
        <v>132</v>
      </c>
      <c r="F17" s="260"/>
      <c r="G17" s="260">
        <v>13</v>
      </c>
      <c r="H17" s="260"/>
      <c r="I17" s="261">
        <v>45</v>
      </c>
      <c r="J17" s="260"/>
    </row>
    <row r="18" spans="3:10" ht="12.75">
      <c r="C18" s="259"/>
      <c r="D18" s="259"/>
      <c r="E18" s="259"/>
      <c r="F18" s="259"/>
      <c r="G18" s="259"/>
      <c r="H18" s="259"/>
      <c r="I18" s="262"/>
      <c r="J18" s="262"/>
    </row>
    <row r="19" spans="3:10" ht="12.75">
      <c r="C19" s="259"/>
      <c r="D19" s="259"/>
      <c r="E19" s="259"/>
      <c r="F19" s="259"/>
      <c r="G19" s="259"/>
      <c r="H19" s="259"/>
      <c r="I19" s="262"/>
      <c r="J19" s="262"/>
    </row>
    <row r="20" spans="3:10" ht="12.75">
      <c r="C20" s="259" t="s">
        <v>268</v>
      </c>
      <c r="D20" s="261"/>
      <c r="E20" s="260">
        <f>SUM(E7:E17)</f>
        <v>862</v>
      </c>
      <c r="F20" s="260">
        <f>SUM(F7:F17)</f>
        <v>33</v>
      </c>
      <c r="G20" s="260">
        <f>SUM(G7:G17)</f>
        <v>19</v>
      </c>
      <c r="H20" s="260">
        <f>SUM(H7:H17)</f>
        <v>1</v>
      </c>
      <c r="I20" s="261"/>
      <c r="J20" s="260"/>
    </row>
    <row r="21" spans="3:10" ht="12.75">
      <c r="C21" s="259"/>
      <c r="D21" s="259"/>
      <c r="E21" s="259"/>
      <c r="F21" s="259"/>
      <c r="G21" s="259"/>
      <c r="H21" s="259"/>
      <c r="I21" s="262"/>
      <c r="J21" s="262"/>
    </row>
    <row r="22" spans="3:10" ht="12.75">
      <c r="C22" s="259" t="s">
        <v>131</v>
      </c>
      <c r="D22" s="261">
        <f>SUM(D7:D12,D15,D17)</f>
        <v>74</v>
      </c>
      <c r="E22" s="260">
        <f>E20+F20-G20-H20</f>
        <v>875</v>
      </c>
      <c r="F22" s="259"/>
      <c r="G22" s="259"/>
      <c r="H22" s="259"/>
      <c r="I22" s="261"/>
      <c r="J22" s="260"/>
    </row>
    <row r="23" spans="3:10" ht="12.75">
      <c r="C23" s="259"/>
      <c r="D23" s="260"/>
      <c r="E23" s="260">
        <f>+E22+G20+H20</f>
        <v>895</v>
      </c>
      <c r="F23" s="260"/>
      <c r="G23" s="260"/>
      <c r="H23" s="260"/>
      <c r="I23" s="261">
        <f>SUM(I7:I17)</f>
        <v>200</v>
      </c>
      <c r="J23" s="261"/>
    </row>
    <row r="24" spans="3:10" ht="12.75">
      <c r="C24" s="259"/>
      <c r="D24" s="259"/>
      <c r="E24" s="259"/>
      <c r="F24" s="259"/>
      <c r="G24" s="259"/>
      <c r="H24" s="259"/>
      <c r="I24" s="259"/>
      <c r="J24" s="259"/>
    </row>
    <row r="25" spans="3:10" ht="12.75">
      <c r="C25" s="259" t="s">
        <v>277</v>
      </c>
      <c r="D25" s="259"/>
      <c r="E25" s="259">
        <f>E7+E8+E9+E10+F7+F8+F10+F9-G7-G8-H8</f>
        <v>400</v>
      </c>
      <c r="F25" s="259"/>
      <c r="G25" s="259"/>
      <c r="H25" s="259"/>
      <c r="I25" s="259"/>
      <c r="J25" s="259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203" customWidth="1"/>
    <col min="2" max="2" width="2.421875" style="203" customWidth="1"/>
    <col min="3" max="3" width="0.85546875" style="203" customWidth="1"/>
    <col min="4" max="4" width="50.421875" style="203" customWidth="1"/>
    <col min="5" max="5" width="1.1484375" style="203" customWidth="1"/>
    <col min="6" max="6" width="0.85546875" style="203" customWidth="1"/>
    <col min="7" max="7" width="9.421875" style="203" customWidth="1"/>
    <col min="8" max="8" width="0.5625" style="203" customWidth="1"/>
    <col min="9" max="9" width="2.00390625" style="203" customWidth="1"/>
    <col min="10" max="10" width="3.8515625" style="203" customWidth="1"/>
    <col min="11" max="11" width="2.421875" style="203" customWidth="1"/>
    <col min="12" max="12" width="9.7109375" style="203" customWidth="1"/>
    <col min="13" max="13" width="0.85546875" style="203" customWidth="1"/>
    <col min="14" max="14" width="9.421875" style="203" customWidth="1"/>
    <col min="15" max="15" width="1.28515625" style="203" customWidth="1"/>
    <col min="16" max="16" width="0.9921875" style="203" hidden="1" customWidth="1"/>
    <col min="17" max="17" width="4.00390625" style="203" customWidth="1"/>
    <col min="18" max="18" width="1.8515625" style="203" customWidth="1"/>
    <col min="19" max="19" width="10.8515625" style="203" customWidth="1"/>
    <col min="20" max="20" width="12.57421875" style="203" customWidth="1"/>
    <col min="21" max="22" width="11.421875" style="203" customWidth="1"/>
    <col min="23" max="23" width="39.28125" style="203" customWidth="1"/>
    <col min="24" max="27" width="12.57421875" style="203" customWidth="1"/>
    <col min="28" max="16384" width="11.421875" style="203" customWidth="1"/>
  </cols>
  <sheetData>
    <row r="1" spans="2:20" s="202" customFormat="1" ht="12.75">
      <c r="B1" s="671" t="s">
        <v>259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</row>
    <row r="2" spans="2:20" s="202" customFormat="1" ht="12.75">
      <c r="B2" s="671" t="s">
        <v>260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</row>
    <row r="3" s="202" customFormat="1" ht="12.75"/>
    <row r="4" spans="2:20" s="202" customFormat="1" ht="12.75">
      <c r="B4" s="671" t="s">
        <v>261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2:20" s="202" customFormat="1" ht="12.75">
      <c r="B5" s="671" t="s">
        <v>262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9" spans="2:19" s="200" customFormat="1" ht="15.75" customHeight="1">
      <c r="B9" s="204" t="s">
        <v>263</v>
      </c>
      <c r="D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ht="6" customHeight="1" thickBot="1"/>
    <row r="11" spans="2:20" ht="12.75" customHeight="1">
      <c r="B11" s="664" t="s">
        <v>206</v>
      </c>
      <c r="C11" s="665"/>
      <c r="D11" s="665"/>
      <c r="E11" s="666"/>
      <c r="F11" s="651" t="s">
        <v>265</v>
      </c>
      <c r="G11" s="652"/>
      <c r="H11" s="652"/>
      <c r="I11" s="652"/>
      <c r="J11" s="652"/>
      <c r="K11" s="652"/>
      <c r="L11" s="653"/>
      <c r="M11" s="238"/>
      <c r="N11" s="652" t="s">
        <v>266</v>
      </c>
      <c r="O11" s="652"/>
      <c r="P11" s="652"/>
      <c r="Q11" s="652"/>
      <c r="R11" s="652"/>
      <c r="S11" s="653"/>
      <c r="T11" s="672" t="s">
        <v>264</v>
      </c>
    </row>
    <row r="12" spans="2:20" ht="27.75" customHeight="1" thickBot="1">
      <c r="B12" s="667"/>
      <c r="C12" s="668"/>
      <c r="D12" s="668"/>
      <c r="E12" s="669"/>
      <c r="F12" s="654"/>
      <c r="G12" s="655"/>
      <c r="H12" s="655"/>
      <c r="I12" s="655"/>
      <c r="J12" s="655"/>
      <c r="K12" s="655"/>
      <c r="L12" s="656"/>
      <c r="M12" s="239"/>
      <c r="N12" s="655"/>
      <c r="O12" s="655"/>
      <c r="P12" s="655"/>
      <c r="Q12" s="655"/>
      <c r="R12" s="655"/>
      <c r="S12" s="656"/>
      <c r="T12" s="673"/>
    </row>
    <row r="13" spans="2:20" ht="12.75">
      <c r="B13" s="247" t="s">
        <v>226</v>
      </c>
      <c r="C13" s="244"/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8"/>
    </row>
    <row r="14" spans="2:20" ht="12.75">
      <c r="B14" s="646">
        <v>1</v>
      </c>
      <c r="C14" s="205"/>
      <c r="D14" s="206" t="s">
        <v>227</v>
      </c>
      <c r="E14" s="207"/>
      <c r="G14" s="208"/>
      <c r="I14" s="205" t="s">
        <v>239</v>
      </c>
      <c r="J14" s="205">
        <v>100</v>
      </c>
      <c r="K14" s="205" t="s">
        <v>240</v>
      </c>
      <c r="L14" s="218" t="e">
        <f>+G14/G15</f>
        <v>#DIV/0!</v>
      </c>
      <c r="N14" s="208"/>
      <c r="O14" s="205" t="s">
        <v>239</v>
      </c>
      <c r="Q14" s="205">
        <v>100</v>
      </c>
      <c r="R14" s="205" t="s">
        <v>240</v>
      </c>
      <c r="S14" s="218" t="e">
        <f>+N14/N15</f>
        <v>#DIV/0!</v>
      </c>
      <c r="T14" s="648"/>
    </row>
    <row r="15" spans="2:20" ht="16.5" customHeight="1">
      <c r="B15" s="647"/>
      <c r="C15" s="210"/>
      <c r="D15" s="217" t="s">
        <v>228</v>
      </c>
      <c r="E15" s="212"/>
      <c r="G15" s="213"/>
      <c r="I15" s="210"/>
      <c r="J15" s="210"/>
      <c r="K15" s="210"/>
      <c r="L15" s="214"/>
      <c r="N15" s="213"/>
      <c r="O15" s="210"/>
      <c r="Q15" s="210"/>
      <c r="R15" s="210"/>
      <c r="S15" s="214"/>
      <c r="T15" s="680"/>
    </row>
    <row r="16" spans="2:20" ht="12.75">
      <c r="B16" s="646">
        <v>2</v>
      </c>
      <c r="C16" s="205"/>
      <c r="D16" s="206" t="s">
        <v>229</v>
      </c>
      <c r="E16" s="207"/>
      <c r="G16" s="208"/>
      <c r="I16" s="205" t="s">
        <v>239</v>
      </c>
      <c r="J16" s="205">
        <v>100</v>
      </c>
      <c r="K16" s="205" t="s">
        <v>240</v>
      </c>
      <c r="L16" s="218" t="e">
        <f>+G16/G17</f>
        <v>#DIV/0!</v>
      </c>
      <c r="N16" s="208"/>
      <c r="O16" s="205" t="s">
        <v>239</v>
      </c>
      <c r="Q16" s="205">
        <v>100</v>
      </c>
      <c r="R16" s="205" t="s">
        <v>240</v>
      </c>
      <c r="S16" s="218" t="e">
        <f>+N16/N17</f>
        <v>#DIV/0!</v>
      </c>
      <c r="T16" s="216"/>
    </row>
    <row r="17" spans="2:20" ht="18.75" customHeight="1">
      <c r="B17" s="647"/>
      <c r="C17" s="210"/>
      <c r="D17" s="217" t="s">
        <v>230</v>
      </c>
      <c r="E17" s="212"/>
      <c r="G17" s="213"/>
      <c r="I17" s="210"/>
      <c r="J17" s="210"/>
      <c r="K17" s="210"/>
      <c r="L17" s="214"/>
      <c r="N17" s="213"/>
      <c r="O17" s="210"/>
      <c r="Q17" s="210"/>
      <c r="R17" s="210"/>
      <c r="S17" s="214"/>
      <c r="T17" s="216"/>
    </row>
    <row r="18" spans="2:20" ht="12.75">
      <c r="B18" s="646">
        <v>3</v>
      </c>
      <c r="C18" s="205"/>
      <c r="D18" s="206" t="s">
        <v>295</v>
      </c>
      <c r="E18" s="207"/>
      <c r="G18" s="208"/>
      <c r="I18" s="205" t="s">
        <v>239</v>
      </c>
      <c r="J18" s="205">
        <v>100</v>
      </c>
      <c r="K18" s="205" t="s">
        <v>240</v>
      </c>
      <c r="L18" s="218" t="e">
        <f>+G18/G19</f>
        <v>#DIV/0!</v>
      </c>
      <c r="N18" s="208"/>
      <c r="O18" s="205" t="s">
        <v>239</v>
      </c>
      <c r="Q18" s="205">
        <v>100</v>
      </c>
      <c r="R18" s="205" t="s">
        <v>240</v>
      </c>
      <c r="S18" s="218" t="e">
        <f>+N18/N19</f>
        <v>#DIV/0!</v>
      </c>
      <c r="T18" s="648"/>
    </row>
    <row r="19" spans="2:20" ht="24">
      <c r="B19" s="647"/>
      <c r="C19" s="210"/>
      <c r="D19" s="217" t="s">
        <v>231</v>
      </c>
      <c r="E19" s="212"/>
      <c r="G19" s="213"/>
      <c r="I19" s="210"/>
      <c r="J19" s="210"/>
      <c r="K19" s="210"/>
      <c r="L19" s="214"/>
      <c r="N19" s="213"/>
      <c r="O19" s="210"/>
      <c r="Q19" s="210"/>
      <c r="R19" s="210"/>
      <c r="S19" s="214"/>
      <c r="T19" s="680"/>
    </row>
  </sheetData>
  <sheetProtection/>
  <mergeCells count="13">
    <mergeCell ref="F11:L12"/>
    <mergeCell ref="N11:S12"/>
    <mergeCell ref="T11:T12"/>
    <mergeCell ref="B14:B15"/>
    <mergeCell ref="T14:T15"/>
    <mergeCell ref="B16:B17"/>
    <mergeCell ref="B18:B19"/>
    <mergeCell ref="T18:T19"/>
    <mergeCell ref="B1:T1"/>
    <mergeCell ref="B2:T2"/>
    <mergeCell ref="B4:T4"/>
    <mergeCell ref="B5:T5"/>
    <mergeCell ref="B11:E12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76"/>
  <sheetViews>
    <sheetView showGridLines="0" zoomScaleSheetLayoutView="100" zoomScalePageLayoutView="40" workbookViewId="0" topLeftCell="A1">
      <selection activeCell="C16" sqref="C16"/>
    </sheetView>
  </sheetViews>
  <sheetFormatPr defaultColWidth="11.421875" defaultRowHeight="12.75"/>
  <cols>
    <col min="1" max="1" width="31.7109375" style="0" customWidth="1"/>
    <col min="2" max="2" width="5.00390625" style="0" customWidth="1"/>
    <col min="3" max="3" width="4.28125" style="0" customWidth="1"/>
    <col min="4" max="7" width="3.140625" style="0" customWidth="1"/>
    <col min="8" max="8" width="4.7109375" style="0" customWidth="1"/>
    <col min="9" max="9" width="3.140625" style="0" customWidth="1"/>
    <col min="10" max="10" width="3.8515625" style="0" bestFit="1" customWidth="1"/>
    <col min="11" max="11" width="3.140625" style="0" customWidth="1"/>
    <col min="12" max="12" width="4.7109375" style="0" customWidth="1"/>
    <col min="13" max="13" width="3.8515625" style="0" bestFit="1" customWidth="1"/>
    <col min="14" max="19" width="4.28125" style="0" customWidth="1"/>
    <col min="20" max="20" width="13.28125" style="0" customWidth="1"/>
    <col min="21" max="21" width="11.57421875" style="0" customWidth="1"/>
    <col min="22" max="248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/>
      <c r="O3" s="20"/>
      <c r="P3" s="20"/>
      <c r="Q3" s="20"/>
      <c r="R3" s="20"/>
      <c r="S3" s="20"/>
      <c r="T3" s="2"/>
      <c r="U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  <c r="R4" s="59"/>
      <c r="S4" s="20"/>
    </row>
    <row r="5" spans="1:21" ht="21.75" customHeight="1">
      <c r="A5" s="60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8"/>
      <c r="Q5" s="58"/>
      <c r="R5" s="58"/>
      <c r="S5" s="20"/>
      <c r="T5" s="2"/>
      <c r="U5" s="2"/>
    </row>
    <row r="6" spans="1:21" ht="22.5" customHeight="1">
      <c r="A6" s="60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  <c r="R6" s="58"/>
      <c r="S6" s="20"/>
      <c r="T6" s="559" t="s">
        <v>577</v>
      </c>
      <c r="U6" s="562"/>
    </row>
    <row r="7" spans="1:21" s="313" customFormat="1" ht="18" customHeight="1">
      <c r="A7" s="400" t="s">
        <v>340</v>
      </c>
      <c r="B7" s="403"/>
      <c r="C7" s="404"/>
      <c r="D7" s="404"/>
      <c r="E7" s="404"/>
      <c r="F7" s="404"/>
      <c r="G7" s="404"/>
      <c r="H7" s="404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39"/>
      <c r="U7" s="312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13" customFormat="1" ht="18" customHeight="1">
      <c r="A9" s="314" t="s">
        <v>738</v>
      </c>
      <c r="B9" s="309"/>
      <c r="C9" s="315"/>
      <c r="D9" s="310"/>
      <c r="E9" s="311"/>
      <c r="F9" s="310"/>
      <c r="G9" s="310"/>
      <c r="H9" s="310"/>
      <c r="I9" s="311"/>
      <c r="J9" s="310"/>
      <c r="K9" s="311"/>
      <c r="L9" s="310"/>
      <c r="M9" s="311"/>
      <c r="N9" s="311"/>
      <c r="O9" s="311"/>
      <c r="P9" s="311"/>
      <c r="Q9" s="311"/>
      <c r="R9" s="311"/>
      <c r="S9" s="311"/>
      <c r="T9" s="310"/>
      <c r="U9" s="316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63"/>
      <c r="K11" s="63"/>
      <c r="L11" s="24"/>
      <c r="M11" s="30"/>
      <c r="N11" s="25"/>
      <c r="O11" s="26"/>
      <c r="P11" s="25"/>
      <c r="Q11" s="26"/>
      <c r="R11" s="25"/>
      <c r="S11" s="29"/>
      <c r="T11" s="24"/>
      <c r="U11" s="22"/>
    </row>
    <row r="12" spans="1:21" ht="48.75" customHeight="1">
      <c r="A12" s="31" t="s">
        <v>25</v>
      </c>
      <c r="B12" s="9" t="s">
        <v>9</v>
      </c>
      <c r="C12" s="9"/>
      <c r="D12" s="9" t="s">
        <v>10</v>
      </c>
      <c r="E12" s="9"/>
      <c r="F12" s="9" t="s">
        <v>11</v>
      </c>
      <c r="G12" s="9"/>
      <c r="H12" s="9" t="s">
        <v>26</v>
      </c>
      <c r="I12" s="28"/>
      <c r="J12" s="64" t="s">
        <v>27</v>
      </c>
      <c r="K12" s="64"/>
      <c r="L12" s="27" t="s">
        <v>12</v>
      </c>
      <c r="M12" s="32"/>
      <c r="N12" s="28" t="s">
        <v>13</v>
      </c>
      <c r="O12" s="9"/>
      <c r="P12" s="27" t="s">
        <v>14</v>
      </c>
      <c r="Q12" s="9"/>
      <c r="R12" s="55" t="s">
        <v>28</v>
      </c>
      <c r="S12" s="28"/>
      <c r="T12" s="65" t="s">
        <v>29</v>
      </c>
      <c r="U12" s="31" t="s">
        <v>30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0" t="s">
        <v>19</v>
      </c>
      <c r="K13" s="10" t="s">
        <v>20</v>
      </c>
      <c r="L13" s="11" t="s">
        <v>19</v>
      </c>
      <c r="M13" s="11" t="s">
        <v>20</v>
      </c>
      <c r="N13" s="10" t="s">
        <v>19</v>
      </c>
      <c r="O13" s="10" t="s">
        <v>20</v>
      </c>
      <c r="P13" s="10" t="s">
        <v>19</v>
      </c>
      <c r="Q13" s="10" t="s">
        <v>20</v>
      </c>
      <c r="R13" s="10" t="s">
        <v>19</v>
      </c>
      <c r="S13" s="19" t="s">
        <v>20</v>
      </c>
      <c r="T13" s="43"/>
      <c r="U13" s="44"/>
    </row>
    <row r="14" spans="1:21" ht="18" customHeight="1">
      <c r="A14" s="304" t="s">
        <v>952</v>
      </c>
      <c r="B14" s="423"/>
      <c r="C14" s="423"/>
      <c r="D14" s="423">
        <v>1</v>
      </c>
      <c r="E14" s="423"/>
      <c r="F14" s="423">
        <v>1</v>
      </c>
      <c r="G14" s="423"/>
      <c r="H14" s="440">
        <v>1</v>
      </c>
      <c r="I14" s="440"/>
      <c r="J14" s="305">
        <v>2</v>
      </c>
      <c r="K14" s="305"/>
      <c r="L14" s="385">
        <f>J14+H14+F14+D14+B14</f>
        <v>5</v>
      </c>
      <c r="M14" s="385">
        <f>K14+I14+G14+E14+C14</f>
        <v>0</v>
      </c>
      <c r="N14" s="423"/>
      <c r="O14" s="423"/>
      <c r="P14" s="423">
        <v>4</v>
      </c>
      <c r="Q14" s="423"/>
      <c r="R14" s="440"/>
      <c r="S14" s="440"/>
      <c r="T14" s="305">
        <v>2</v>
      </c>
      <c r="U14" s="189">
        <f>((L14+M14)/T14)</f>
        <v>2.5</v>
      </c>
    </row>
    <row r="15" spans="1:21" ht="18" customHeight="1">
      <c r="A15" s="304" t="s">
        <v>953</v>
      </c>
      <c r="B15" s="423"/>
      <c r="C15" s="423"/>
      <c r="D15" s="423"/>
      <c r="E15" s="423"/>
      <c r="F15" s="423"/>
      <c r="G15" s="423"/>
      <c r="H15" s="440">
        <v>3</v>
      </c>
      <c r="I15" s="440"/>
      <c r="J15" s="305">
        <v>3</v>
      </c>
      <c r="K15" s="305">
        <v>1</v>
      </c>
      <c r="L15" s="385">
        <f aca="true" t="shared" si="0" ref="L15:M28">J15+H15+F15+D15+B15</f>
        <v>6</v>
      </c>
      <c r="M15" s="385">
        <f t="shared" si="0"/>
        <v>1</v>
      </c>
      <c r="N15" s="423">
        <v>1</v>
      </c>
      <c r="O15" s="423"/>
      <c r="P15" s="423">
        <v>3</v>
      </c>
      <c r="Q15" s="423">
        <v>1</v>
      </c>
      <c r="R15" s="440">
        <v>2</v>
      </c>
      <c r="S15" s="440">
        <v>1</v>
      </c>
      <c r="T15" s="305">
        <v>2</v>
      </c>
      <c r="U15" s="189">
        <f>((L15+M15)/T15)</f>
        <v>3.5</v>
      </c>
    </row>
    <row r="16" spans="1:21" ht="18" customHeight="1">
      <c r="A16" s="304" t="s">
        <v>360</v>
      </c>
      <c r="B16" s="423"/>
      <c r="C16" s="423"/>
      <c r="D16" s="423"/>
      <c r="E16" s="423"/>
      <c r="F16" s="423"/>
      <c r="G16" s="423"/>
      <c r="H16" s="440">
        <v>2</v>
      </c>
      <c r="I16" s="440"/>
      <c r="J16" s="305">
        <v>2</v>
      </c>
      <c r="K16" s="305">
        <v>1</v>
      </c>
      <c r="L16" s="385">
        <f t="shared" si="0"/>
        <v>4</v>
      </c>
      <c r="M16" s="385">
        <f t="shared" si="0"/>
        <v>1</v>
      </c>
      <c r="N16" s="423"/>
      <c r="O16" s="423"/>
      <c r="P16" s="423">
        <v>2</v>
      </c>
      <c r="Q16" s="423">
        <v>1</v>
      </c>
      <c r="R16" s="440">
        <v>3</v>
      </c>
      <c r="S16" s="440"/>
      <c r="T16" s="305">
        <v>2</v>
      </c>
      <c r="U16" s="189">
        <f>((L16+M16)/T16)</f>
        <v>2.5</v>
      </c>
    </row>
    <row r="17" spans="1:21" ht="18" customHeight="1">
      <c r="A17" s="304" t="s">
        <v>361</v>
      </c>
      <c r="B17" s="423">
        <v>2</v>
      </c>
      <c r="C17" s="423"/>
      <c r="D17" s="423">
        <v>2</v>
      </c>
      <c r="E17" s="423"/>
      <c r="F17" s="423">
        <v>2</v>
      </c>
      <c r="G17" s="423"/>
      <c r="H17" s="440"/>
      <c r="I17" s="440"/>
      <c r="J17" s="305"/>
      <c r="K17" s="305"/>
      <c r="L17" s="385">
        <f t="shared" si="0"/>
        <v>6</v>
      </c>
      <c r="M17" s="385">
        <f t="shared" si="0"/>
        <v>0</v>
      </c>
      <c r="N17" s="423"/>
      <c r="O17" s="423"/>
      <c r="P17" s="423">
        <v>4</v>
      </c>
      <c r="Q17" s="423"/>
      <c r="R17" s="440">
        <v>2</v>
      </c>
      <c r="S17" s="440"/>
      <c r="T17" s="305">
        <v>2</v>
      </c>
      <c r="U17" s="189">
        <f>((L17+M17)/T17)</f>
        <v>3</v>
      </c>
    </row>
    <row r="18" spans="1:21" ht="18" customHeight="1">
      <c r="A18" s="304" t="s">
        <v>322</v>
      </c>
      <c r="B18" s="423"/>
      <c r="C18" s="423"/>
      <c r="D18" s="423">
        <v>5</v>
      </c>
      <c r="E18" s="423">
        <v>3</v>
      </c>
      <c r="F18" s="423">
        <v>5</v>
      </c>
      <c r="G18" s="423">
        <v>3</v>
      </c>
      <c r="H18" s="440"/>
      <c r="I18" s="440"/>
      <c r="J18" s="305"/>
      <c r="K18" s="305"/>
      <c r="L18" s="385">
        <f t="shared" si="0"/>
        <v>10</v>
      </c>
      <c r="M18" s="385">
        <f t="shared" si="0"/>
        <v>6</v>
      </c>
      <c r="N18" s="423"/>
      <c r="O18" s="423"/>
      <c r="P18" s="423">
        <v>5</v>
      </c>
      <c r="Q18" s="423">
        <v>3</v>
      </c>
      <c r="R18" s="440">
        <v>5</v>
      </c>
      <c r="S18" s="440">
        <v>1</v>
      </c>
      <c r="T18" s="305">
        <v>3</v>
      </c>
      <c r="U18" s="189">
        <f aca="true" t="shared" si="1" ref="U18:U28">((L18+M18)/T18)</f>
        <v>5.333333333333333</v>
      </c>
    </row>
    <row r="19" spans="1:21" ht="18" customHeight="1">
      <c r="A19" s="304" t="s">
        <v>323</v>
      </c>
      <c r="B19" s="423"/>
      <c r="C19" s="423"/>
      <c r="D19" s="423">
        <v>6</v>
      </c>
      <c r="E19" s="423"/>
      <c r="F19" s="423">
        <v>6</v>
      </c>
      <c r="G19" s="423"/>
      <c r="H19" s="440">
        <v>7</v>
      </c>
      <c r="I19" s="440"/>
      <c r="J19" s="305"/>
      <c r="K19" s="305"/>
      <c r="L19" s="385">
        <f t="shared" si="0"/>
        <v>19</v>
      </c>
      <c r="M19" s="385">
        <f t="shared" si="0"/>
        <v>0</v>
      </c>
      <c r="N19" s="423"/>
      <c r="O19" s="423"/>
      <c r="P19" s="423">
        <v>13</v>
      </c>
      <c r="Q19" s="423"/>
      <c r="R19" s="440">
        <v>4</v>
      </c>
      <c r="S19" s="440">
        <v>2</v>
      </c>
      <c r="T19" s="305">
        <v>2</v>
      </c>
      <c r="U19" s="189">
        <f t="shared" si="1"/>
        <v>9.5</v>
      </c>
    </row>
    <row r="20" spans="1:21" ht="18" customHeight="1">
      <c r="A20" s="304" t="s">
        <v>324</v>
      </c>
      <c r="B20" s="423">
        <v>3</v>
      </c>
      <c r="C20" s="423"/>
      <c r="D20" s="423">
        <v>3</v>
      </c>
      <c r="E20" s="423"/>
      <c r="F20" s="423">
        <v>3</v>
      </c>
      <c r="G20" s="423"/>
      <c r="H20" s="440"/>
      <c r="I20" s="440"/>
      <c r="J20" s="305"/>
      <c r="K20" s="305"/>
      <c r="L20" s="385">
        <f t="shared" si="0"/>
        <v>9</v>
      </c>
      <c r="M20" s="385">
        <f t="shared" si="0"/>
        <v>0</v>
      </c>
      <c r="N20" s="423"/>
      <c r="O20" s="423"/>
      <c r="P20" s="423">
        <v>6</v>
      </c>
      <c r="Q20" s="423"/>
      <c r="R20" s="440">
        <v>2</v>
      </c>
      <c r="S20" s="440">
        <v>3</v>
      </c>
      <c r="T20" s="305">
        <v>2</v>
      </c>
      <c r="U20" s="189">
        <f t="shared" si="1"/>
        <v>4.5</v>
      </c>
    </row>
    <row r="21" spans="1:21" ht="18" customHeight="1">
      <c r="A21" s="304" t="s">
        <v>325</v>
      </c>
      <c r="B21" s="423"/>
      <c r="C21" s="423"/>
      <c r="D21" s="423"/>
      <c r="E21" s="423"/>
      <c r="F21" s="423">
        <v>4</v>
      </c>
      <c r="G21" s="423">
        <v>1</v>
      </c>
      <c r="H21" s="440">
        <v>6</v>
      </c>
      <c r="I21" s="440"/>
      <c r="J21" s="305"/>
      <c r="K21" s="305"/>
      <c r="L21" s="385">
        <f t="shared" si="0"/>
        <v>10</v>
      </c>
      <c r="M21" s="385">
        <f t="shared" si="0"/>
        <v>1</v>
      </c>
      <c r="N21" s="423"/>
      <c r="O21" s="423"/>
      <c r="P21" s="423">
        <v>6</v>
      </c>
      <c r="Q21" s="423"/>
      <c r="R21" s="440">
        <v>3</v>
      </c>
      <c r="S21" s="441">
        <v>1</v>
      </c>
      <c r="T21" s="305">
        <v>2</v>
      </c>
      <c r="U21" s="189">
        <f t="shared" si="1"/>
        <v>5.5</v>
      </c>
    </row>
    <row r="22" spans="1:21" ht="18" customHeight="1">
      <c r="A22" s="304" t="s">
        <v>363</v>
      </c>
      <c r="B22" s="423"/>
      <c r="C22" s="423"/>
      <c r="D22" s="423">
        <v>5</v>
      </c>
      <c r="E22" s="423"/>
      <c r="F22" s="423">
        <v>3</v>
      </c>
      <c r="G22" s="423"/>
      <c r="H22" s="440"/>
      <c r="I22" s="440"/>
      <c r="J22" s="305"/>
      <c r="K22" s="305"/>
      <c r="L22" s="385">
        <f t="shared" si="0"/>
        <v>8</v>
      </c>
      <c r="M22" s="385">
        <f t="shared" si="0"/>
        <v>0</v>
      </c>
      <c r="N22" s="423">
        <v>1</v>
      </c>
      <c r="O22" s="423"/>
      <c r="P22" s="423">
        <v>3</v>
      </c>
      <c r="Q22" s="423"/>
      <c r="R22" s="440">
        <v>4</v>
      </c>
      <c r="S22" s="441"/>
      <c r="T22" s="305">
        <v>2</v>
      </c>
      <c r="U22" s="189">
        <f t="shared" si="1"/>
        <v>4</v>
      </c>
    </row>
    <row r="23" spans="1:21" ht="18" customHeight="1">
      <c r="A23" s="304" t="s">
        <v>364</v>
      </c>
      <c r="B23" s="423"/>
      <c r="C23" s="423"/>
      <c r="D23" s="423">
        <v>7</v>
      </c>
      <c r="E23" s="423">
        <v>1</v>
      </c>
      <c r="F23" s="423">
        <v>5</v>
      </c>
      <c r="G23" s="423">
        <v>1</v>
      </c>
      <c r="H23" s="440">
        <v>6</v>
      </c>
      <c r="I23" s="440"/>
      <c r="J23" s="305"/>
      <c r="K23" s="305"/>
      <c r="L23" s="385">
        <f t="shared" si="0"/>
        <v>18</v>
      </c>
      <c r="M23" s="385">
        <f t="shared" si="0"/>
        <v>2</v>
      </c>
      <c r="N23" s="423"/>
      <c r="O23" s="423"/>
      <c r="P23" s="423">
        <v>11</v>
      </c>
      <c r="Q23" s="423">
        <v>1</v>
      </c>
      <c r="R23" s="440">
        <v>6</v>
      </c>
      <c r="S23" s="441">
        <v>1</v>
      </c>
      <c r="T23" s="305">
        <v>2</v>
      </c>
      <c r="U23" s="189">
        <f t="shared" si="1"/>
        <v>10</v>
      </c>
    </row>
    <row r="24" spans="1:21" ht="18" customHeight="1">
      <c r="A24" s="304" t="s">
        <v>367</v>
      </c>
      <c r="B24" s="423"/>
      <c r="C24" s="423"/>
      <c r="D24" s="423"/>
      <c r="E24" s="423"/>
      <c r="F24" s="423"/>
      <c r="G24" s="423"/>
      <c r="H24" s="440">
        <v>1</v>
      </c>
      <c r="I24" s="440">
        <v>4</v>
      </c>
      <c r="J24" s="305">
        <v>3</v>
      </c>
      <c r="K24" s="305">
        <v>1</v>
      </c>
      <c r="L24" s="385">
        <f>J24+H24+F24+D24+B24</f>
        <v>4</v>
      </c>
      <c r="M24" s="385">
        <f>K24+I24+G24+E24+C24</f>
        <v>5</v>
      </c>
      <c r="N24" s="423"/>
      <c r="O24" s="423"/>
      <c r="P24" s="423">
        <v>3</v>
      </c>
      <c r="Q24" s="423">
        <v>1</v>
      </c>
      <c r="R24" s="440">
        <v>2</v>
      </c>
      <c r="S24" s="440"/>
      <c r="T24" s="305">
        <v>2</v>
      </c>
      <c r="U24" s="189">
        <f>((L24+M24)/T24)</f>
        <v>4.5</v>
      </c>
    </row>
    <row r="25" spans="1:21" ht="18" customHeight="1">
      <c r="A25" s="304" t="s">
        <v>365</v>
      </c>
      <c r="B25" s="423"/>
      <c r="C25" s="423"/>
      <c r="D25" s="423">
        <v>2</v>
      </c>
      <c r="E25" s="423">
        <v>1</v>
      </c>
      <c r="F25" s="423">
        <v>3</v>
      </c>
      <c r="G25" s="423">
        <v>1</v>
      </c>
      <c r="H25" s="440">
        <v>3</v>
      </c>
      <c r="I25" s="440">
        <v>3</v>
      </c>
      <c r="J25" s="305"/>
      <c r="K25" s="305"/>
      <c r="L25" s="385">
        <f t="shared" si="0"/>
        <v>8</v>
      </c>
      <c r="M25" s="385">
        <f t="shared" si="0"/>
        <v>5</v>
      </c>
      <c r="N25" s="423"/>
      <c r="O25" s="423"/>
      <c r="P25" s="423">
        <v>6</v>
      </c>
      <c r="Q25" s="423">
        <v>4</v>
      </c>
      <c r="R25" s="440">
        <v>2</v>
      </c>
      <c r="S25" s="440"/>
      <c r="T25" s="305">
        <v>2</v>
      </c>
      <c r="U25" s="189">
        <f t="shared" si="1"/>
        <v>6.5</v>
      </c>
    </row>
    <row r="26" spans="1:21" ht="18" customHeight="1">
      <c r="A26" s="304" t="s">
        <v>366</v>
      </c>
      <c r="B26" s="423"/>
      <c r="C26" s="423"/>
      <c r="D26" s="423">
        <v>2</v>
      </c>
      <c r="E26" s="423"/>
      <c r="F26" s="423">
        <v>1</v>
      </c>
      <c r="G26" s="423"/>
      <c r="H26" s="440"/>
      <c r="I26" s="440"/>
      <c r="J26" s="305"/>
      <c r="K26" s="305"/>
      <c r="L26" s="385">
        <f t="shared" si="0"/>
        <v>3</v>
      </c>
      <c r="M26" s="385">
        <f t="shared" si="0"/>
        <v>0</v>
      </c>
      <c r="N26" s="423"/>
      <c r="O26" s="423"/>
      <c r="P26" s="423">
        <v>1</v>
      </c>
      <c r="Q26" s="423"/>
      <c r="R26" s="440">
        <v>1</v>
      </c>
      <c r="S26" s="440"/>
      <c r="T26" s="305">
        <v>2</v>
      </c>
      <c r="U26" s="189">
        <f t="shared" si="1"/>
        <v>1.5</v>
      </c>
    </row>
    <row r="27" spans="1:21" ht="18" customHeight="1">
      <c r="A27" s="304" t="s">
        <v>368</v>
      </c>
      <c r="B27" s="423"/>
      <c r="C27" s="423"/>
      <c r="D27" s="423">
        <v>2</v>
      </c>
      <c r="E27" s="423"/>
      <c r="F27" s="423">
        <v>3</v>
      </c>
      <c r="G27" s="423">
        <v>3</v>
      </c>
      <c r="H27" s="440">
        <v>3</v>
      </c>
      <c r="I27" s="440">
        <v>1</v>
      </c>
      <c r="J27" s="305"/>
      <c r="K27" s="305"/>
      <c r="L27" s="385">
        <f t="shared" si="0"/>
        <v>8</v>
      </c>
      <c r="M27" s="385">
        <f t="shared" si="0"/>
        <v>4</v>
      </c>
      <c r="N27" s="423">
        <v>1</v>
      </c>
      <c r="O27" s="423"/>
      <c r="P27" s="423">
        <v>6</v>
      </c>
      <c r="Q27" s="423">
        <v>4</v>
      </c>
      <c r="R27" s="440">
        <v>3</v>
      </c>
      <c r="S27" s="440">
        <v>1</v>
      </c>
      <c r="T27" s="305">
        <v>2</v>
      </c>
      <c r="U27" s="189">
        <f t="shared" si="1"/>
        <v>6</v>
      </c>
    </row>
    <row r="28" spans="1:21" ht="18" customHeight="1">
      <c r="A28" s="306" t="s">
        <v>326</v>
      </c>
      <c r="B28" s="423"/>
      <c r="C28" s="423"/>
      <c r="D28" s="423">
        <v>4</v>
      </c>
      <c r="E28" s="423"/>
      <c r="F28" s="423">
        <v>3</v>
      </c>
      <c r="G28" s="423">
        <v>2</v>
      </c>
      <c r="H28" s="440"/>
      <c r="I28" s="440"/>
      <c r="J28" s="305"/>
      <c r="K28" s="305"/>
      <c r="L28" s="385">
        <f t="shared" si="0"/>
        <v>7</v>
      </c>
      <c r="M28" s="385">
        <f t="shared" si="0"/>
        <v>2</v>
      </c>
      <c r="N28" s="423"/>
      <c r="O28" s="423"/>
      <c r="P28" s="423">
        <v>3</v>
      </c>
      <c r="Q28" s="423">
        <v>2</v>
      </c>
      <c r="R28" s="440">
        <v>5</v>
      </c>
      <c r="S28" s="440">
        <v>1</v>
      </c>
      <c r="T28" s="305">
        <v>3</v>
      </c>
      <c r="U28" s="189">
        <f t="shared" si="1"/>
        <v>3</v>
      </c>
    </row>
    <row r="29" spans="1:21" ht="18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4"/>
      <c r="K29" s="444"/>
      <c r="L29" s="385"/>
      <c r="M29" s="385"/>
      <c r="N29" s="443"/>
      <c r="O29" s="443"/>
      <c r="P29" s="443"/>
      <c r="Q29" s="443"/>
      <c r="R29" s="443"/>
      <c r="S29" s="443"/>
      <c r="T29" s="305"/>
      <c r="U29" s="189"/>
    </row>
    <row r="30" spans="1:21" ht="18" customHeight="1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85"/>
      <c r="M30" s="385"/>
      <c r="N30" s="305"/>
      <c r="O30" s="305"/>
      <c r="P30" s="305"/>
      <c r="Q30" s="305"/>
      <c r="R30" s="305"/>
      <c r="S30" s="386"/>
      <c r="T30" s="305"/>
      <c r="U30" s="189"/>
    </row>
    <row r="31" spans="1:21" ht="18" customHeight="1">
      <c r="A31" s="285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5"/>
      <c r="M31" s="5"/>
      <c r="N31" s="286"/>
      <c r="O31" s="286"/>
      <c r="P31" s="286"/>
      <c r="Q31" s="286"/>
      <c r="R31" s="286"/>
      <c r="S31" s="289"/>
      <c r="T31" s="286"/>
      <c r="U31" s="6"/>
    </row>
    <row r="32" spans="1:21" ht="21" customHeight="1">
      <c r="A32" s="66" t="s">
        <v>31</v>
      </c>
      <c r="B32" s="384">
        <f aca="true" t="shared" si="2" ref="B32:T32">SUM(B14:B31)</f>
        <v>5</v>
      </c>
      <c r="C32" s="384">
        <f t="shared" si="2"/>
        <v>0</v>
      </c>
      <c r="D32" s="384">
        <f t="shared" si="2"/>
        <v>39</v>
      </c>
      <c r="E32" s="384">
        <f t="shared" si="2"/>
        <v>5</v>
      </c>
      <c r="F32" s="384">
        <f t="shared" si="2"/>
        <v>39</v>
      </c>
      <c r="G32" s="384">
        <f t="shared" si="2"/>
        <v>11</v>
      </c>
      <c r="H32" s="384">
        <f t="shared" si="2"/>
        <v>32</v>
      </c>
      <c r="I32" s="384">
        <f t="shared" si="2"/>
        <v>8</v>
      </c>
      <c r="J32" s="384">
        <f t="shared" si="2"/>
        <v>10</v>
      </c>
      <c r="K32" s="384">
        <f t="shared" si="2"/>
        <v>3</v>
      </c>
      <c r="L32" s="384">
        <f t="shared" si="2"/>
        <v>125</v>
      </c>
      <c r="M32" s="384">
        <f t="shared" si="2"/>
        <v>27</v>
      </c>
      <c r="N32" s="384">
        <f t="shared" si="2"/>
        <v>3</v>
      </c>
      <c r="O32" s="384">
        <f t="shared" si="2"/>
        <v>0</v>
      </c>
      <c r="P32" s="384">
        <f t="shared" si="2"/>
        <v>76</v>
      </c>
      <c r="Q32" s="384">
        <f t="shared" si="2"/>
        <v>17</v>
      </c>
      <c r="R32" s="384">
        <f t="shared" si="2"/>
        <v>44</v>
      </c>
      <c r="S32" s="384">
        <f t="shared" si="2"/>
        <v>11</v>
      </c>
      <c r="T32" s="384">
        <f t="shared" si="2"/>
        <v>32</v>
      </c>
      <c r="U32" s="21"/>
    </row>
    <row r="34" spans="1:12" ht="12.75">
      <c r="A34" s="554" t="s">
        <v>581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</row>
    <row r="37" spans="1:12" ht="38.25" customHeight="1">
      <c r="A37" s="555" t="s">
        <v>582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</row>
    <row r="40" spans="1:12" ht="12.75">
      <c r="A40" s="556" t="s">
        <v>583</v>
      </c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</row>
    <row r="48" spans="1:21" ht="20.25" customHeight="1">
      <c r="A48" s="558" t="s">
        <v>22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73"/>
      <c r="O49" s="473"/>
      <c r="P49" s="473"/>
      <c r="Q49" s="473"/>
      <c r="R49" s="59"/>
      <c r="S49" s="473"/>
      <c r="T49" s="559" t="s">
        <v>577</v>
      </c>
      <c r="U49" s="559"/>
    </row>
    <row r="50" spans="1:21" ht="21.75" customHeight="1">
      <c r="A50" s="560" t="s">
        <v>0</v>
      </c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1"/>
    </row>
    <row r="51" spans="1:21" ht="22.5" customHeight="1">
      <c r="A51" s="561" t="s">
        <v>24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1"/>
    </row>
    <row r="52" spans="1:21" s="313" customFormat="1" ht="18" customHeight="1">
      <c r="A52" s="400" t="s">
        <v>340</v>
      </c>
      <c r="B52" s="403"/>
      <c r="C52" s="404"/>
      <c r="D52" s="404"/>
      <c r="E52" s="404"/>
      <c r="F52" s="404"/>
      <c r="G52" s="404"/>
      <c r="H52" s="404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310"/>
      <c r="U52" s="312"/>
    </row>
    <row r="53" spans="1:21" ht="12.75">
      <c r="A53" s="1"/>
      <c r="B53" s="1"/>
      <c r="C53" s="1"/>
      <c r="D53" s="1"/>
      <c r="E53" s="1"/>
      <c r="F53" s="1"/>
      <c r="G53" s="1"/>
      <c r="H53" s="1"/>
      <c r="I53" s="13"/>
      <c r="J53" s="13"/>
      <c r="K53" s="13"/>
      <c r="L53" s="39"/>
      <c r="M53" s="39"/>
      <c r="N53" s="39"/>
      <c r="O53" s="39"/>
      <c r="P53" s="39"/>
      <c r="Q53" s="39"/>
      <c r="R53" s="39"/>
      <c r="S53" s="39"/>
      <c r="T53" s="13"/>
      <c r="U53" s="12"/>
    </row>
    <row r="54" spans="1:21" s="313" customFormat="1" ht="18" customHeight="1">
      <c r="A54" s="314" t="s">
        <v>738</v>
      </c>
      <c r="B54" s="309"/>
      <c r="C54" s="315"/>
      <c r="D54" s="310"/>
      <c r="E54" s="311"/>
      <c r="F54" s="310"/>
      <c r="G54" s="310"/>
      <c r="H54" s="310"/>
      <c r="I54" s="311"/>
      <c r="J54" s="310"/>
      <c r="K54" s="311"/>
      <c r="L54" s="310"/>
      <c r="M54" s="311"/>
      <c r="N54" s="311"/>
      <c r="O54" s="311"/>
      <c r="P54" s="311"/>
      <c r="Q54" s="311"/>
      <c r="R54" s="311"/>
      <c r="S54" s="311"/>
      <c r="T54" s="310"/>
      <c r="U54" s="316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T55" s="1"/>
      <c r="U55" s="1"/>
    </row>
    <row r="56" spans="1:21" ht="12.75">
      <c r="A56" s="22"/>
      <c r="B56" s="16" t="s">
        <v>5</v>
      </c>
      <c r="C56" s="16"/>
      <c r="D56" s="16"/>
      <c r="E56" s="16"/>
      <c r="F56" s="16"/>
      <c r="G56" s="16"/>
      <c r="H56" s="16"/>
      <c r="I56" s="16"/>
      <c r="J56" s="63"/>
      <c r="K56" s="63"/>
      <c r="L56" s="24"/>
      <c r="M56" s="30"/>
      <c r="N56" s="25"/>
      <c r="O56" s="26"/>
      <c r="P56" s="25"/>
      <c r="Q56" s="26"/>
      <c r="R56" s="25"/>
      <c r="S56" s="29"/>
      <c r="T56" s="24"/>
      <c r="U56" s="22"/>
    </row>
    <row r="57" spans="1:21" ht="48.75" customHeight="1">
      <c r="A57" s="31" t="s">
        <v>25</v>
      </c>
      <c r="B57" s="9" t="s">
        <v>9</v>
      </c>
      <c r="C57" s="9"/>
      <c r="D57" s="9" t="s">
        <v>10</v>
      </c>
      <c r="E57" s="9"/>
      <c r="F57" s="9" t="s">
        <v>11</v>
      </c>
      <c r="G57" s="9"/>
      <c r="H57" s="9" t="s">
        <v>26</v>
      </c>
      <c r="I57" s="28"/>
      <c r="J57" s="64" t="s">
        <v>27</v>
      </c>
      <c r="K57" s="64"/>
      <c r="L57" s="27" t="s">
        <v>12</v>
      </c>
      <c r="M57" s="32"/>
      <c r="N57" s="28" t="s">
        <v>13</v>
      </c>
      <c r="O57" s="9"/>
      <c r="P57" s="27" t="s">
        <v>14</v>
      </c>
      <c r="Q57" s="9"/>
      <c r="R57" s="55" t="s">
        <v>28</v>
      </c>
      <c r="S57" s="28"/>
      <c r="T57" s="65" t="s">
        <v>29</v>
      </c>
      <c r="U57" s="31" t="s">
        <v>30</v>
      </c>
    </row>
    <row r="58" spans="1:21" ht="12.75">
      <c r="A58" s="23"/>
      <c r="B58" s="10" t="s">
        <v>19</v>
      </c>
      <c r="C58" s="10" t="s">
        <v>20</v>
      </c>
      <c r="D58" s="10" t="s">
        <v>19</v>
      </c>
      <c r="E58" s="10" t="s">
        <v>20</v>
      </c>
      <c r="F58" s="10" t="s">
        <v>19</v>
      </c>
      <c r="G58" s="10" t="s">
        <v>20</v>
      </c>
      <c r="H58" s="10" t="s">
        <v>19</v>
      </c>
      <c r="I58" s="10" t="s">
        <v>20</v>
      </c>
      <c r="J58" s="10" t="s">
        <v>19</v>
      </c>
      <c r="K58" s="10" t="s">
        <v>20</v>
      </c>
      <c r="L58" s="11" t="s">
        <v>19</v>
      </c>
      <c r="M58" s="11" t="s">
        <v>20</v>
      </c>
      <c r="N58" s="10" t="s">
        <v>19</v>
      </c>
      <c r="O58" s="10" t="s">
        <v>20</v>
      </c>
      <c r="P58" s="10" t="s">
        <v>19</v>
      </c>
      <c r="Q58" s="10" t="s">
        <v>20</v>
      </c>
      <c r="R58" s="10" t="s">
        <v>19</v>
      </c>
      <c r="S58" s="19" t="s">
        <v>20</v>
      </c>
      <c r="T58" s="43"/>
      <c r="U58" s="44"/>
    </row>
    <row r="59" spans="1:21" ht="25.5">
      <c r="A59" s="190" t="s">
        <v>250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7"/>
      <c r="M59" s="187"/>
      <c r="N59" s="186"/>
      <c r="O59" s="186"/>
      <c r="P59" s="186"/>
      <c r="Q59" s="186"/>
      <c r="R59" s="186"/>
      <c r="S59" s="185"/>
      <c r="T59" s="188"/>
      <c r="U59" s="189"/>
    </row>
    <row r="60" spans="1:21" ht="12.75">
      <c r="A60" s="531" t="s">
        <v>954</v>
      </c>
      <c r="B60" s="532"/>
      <c r="C60" s="532"/>
      <c r="D60" s="532"/>
      <c r="E60" s="532"/>
      <c r="F60" s="532"/>
      <c r="G60" s="532"/>
      <c r="H60" s="533">
        <v>0</v>
      </c>
      <c r="I60" s="533">
        <v>1</v>
      </c>
      <c r="J60" s="534"/>
      <c r="K60" s="534"/>
      <c r="L60" s="535">
        <f>(B60+D60+F60+H60+J60)</f>
        <v>0</v>
      </c>
      <c r="M60" s="535">
        <f>(C60+E60+G60+I60+K60)</f>
        <v>1</v>
      </c>
      <c r="N60" s="536"/>
      <c r="O60" s="536"/>
      <c r="P60" s="536"/>
      <c r="Q60" s="536"/>
      <c r="R60" s="537">
        <v>1</v>
      </c>
      <c r="S60" s="537"/>
      <c r="T60" s="440">
        <v>1</v>
      </c>
      <c r="U60" s="538">
        <f aca="true" t="shared" si="3" ref="U60:U104">+R60+S60/T60</f>
        <v>1</v>
      </c>
    </row>
    <row r="61" spans="1:21" ht="12.75">
      <c r="A61" s="531" t="s">
        <v>955</v>
      </c>
      <c r="B61" s="532"/>
      <c r="C61" s="532"/>
      <c r="D61" s="532"/>
      <c r="E61" s="532"/>
      <c r="F61" s="532"/>
      <c r="G61" s="532"/>
      <c r="H61" s="533">
        <v>2</v>
      </c>
      <c r="I61" s="533">
        <v>0</v>
      </c>
      <c r="J61" s="534"/>
      <c r="K61" s="534"/>
      <c r="L61" s="535">
        <f aca="true" t="shared" si="4" ref="L61:M104">(B61+D61+F61+H61+J61)</f>
        <v>2</v>
      </c>
      <c r="M61" s="535">
        <f t="shared" si="4"/>
        <v>0</v>
      </c>
      <c r="N61" s="536"/>
      <c r="O61" s="536"/>
      <c r="P61" s="536"/>
      <c r="Q61" s="536"/>
      <c r="R61" s="537">
        <v>2</v>
      </c>
      <c r="S61" s="537"/>
      <c r="T61" s="440">
        <v>1</v>
      </c>
      <c r="U61" s="538">
        <f t="shared" si="3"/>
        <v>2</v>
      </c>
    </row>
    <row r="62" spans="1:21" ht="12.75">
      <c r="A62" s="531" t="s">
        <v>956</v>
      </c>
      <c r="B62" s="532"/>
      <c r="C62" s="532"/>
      <c r="D62" s="532"/>
      <c r="E62" s="532"/>
      <c r="F62" s="532"/>
      <c r="G62" s="532"/>
      <c r="H62" s="533">
        <v>1</v>
      </c>
      <c r="I62" s="533">
        <v>1</v>
      </c>
      <c r="J62" s="534"/>
      <c r="K62" s="534"/>
      <c r="L62" s="535">
        <f t="shared" si="4"/>
        <v>1</v>
      </c>
      <c r="M62" s="535">
        <f t="shared" si="4"/>
        <v>1</v>
      </c>
      <c r="N62" s="536"/>
      <c r="O62" s="536"/>
      <c r="P62" s="536"/>
      <c r="Q62" s="536"/>
      <c r="R62" s="537">
        <v>2</v>
      </c>
      <c r="S62" s="537"/>
      <c r="T62" s="440">
        <v>2</v>
      </c>
      <c r="U62" s="538">
        <f t="shared" si="3"/>
        <v>2</v>
      </c>
    </row>
    <row r="63" spans="1:21" ht="12.75">
      <c r="A63" s="531" t="s">
        <v>957</v>
      </c>
      <c r="B63" s="532"/>
      <c r="C63" s="532"/>
      <c r="D63" s="532"/>
      <c r="E63" s="532"/>
      <c r="F63" s="532"/>
      <c r="G63" s="532"/>
      <c r="H63" s="533">
        <v>1</v>
      </c>
      <c r="I63" s="533">
        <v>0</v>
      </c>
      <c r="J63" s="534"/>
      <c r="K63" s="534"/>
      <c r="L63" s="535">
        <f t="shared" si="4"/>
        <v>1</v>
      </c>
      <c r="M63" s="535">
        <f t="shared" si="4"/>
        <v>0</v>
      </c>
      <c r="N63" s="536"/>
      <c r="O63" s="536"/>
      <c r="P63" s="536"/>
      <c r="Q63" s="536"/>
      <c r="R63" s="537">
        <v>1</v>
      </c>
      <c r="S63" s="537"/>
      <c r="T63" s="440">
        <v>1</v>
      </c>
      <c r="U63" s="538">
        <f t="shared" si="3"/>
        <v>1</v>
      </c>
    </row>
    <row r="64" spans="1:21" ht="12.75">
      <c r="A64" s="531" t="s">
        <v>958</v>
      </c>
      <c r="B64" s="532"/>
      <c r="C64" s="532"/>
      <c r="D64" s="532"/>
      <c r="E64" s="532"/>
      <c r="F64" s="532"/>
      <c r="G64" s="532"/>
      <c r="H64" s="533">
        <v>1</v>
      </c>
      <c r="I64" s="533">
        <v>0</v>
      </c>
      <c r="J64" s="534"/>
      <c r="K64" s="534"/>
      <c r="L64" s="535">
        <f t="shared" si="4"/>
        <v>1</v>
      </c>
      <c r="M64" s="535">
        <f t="shared" si="4"/>
        <v>0</v>
      </c>
      <c r="N64" s="536"/>
      <c r="O64" s="536"/>
      <c r="P64" s="536"/>
      <c r="Q64" s="536"/>
      <c r="R64" s="537">
        <v>1</v>
      </c>
      <c r="S64" s="537"/>
      <c r="T64" s="440">
        <v>1</v>
      </c>
      <c r="U64" s="538">
        <f t="shared" si="3"/>
        <v>1</v>
      </c>
    </row>
    <row r="65" spans="1:21" ht="12.75">
      <c r="A65" s="531" t="s">
        <v>959</v>
      </c>
      <c r="B65" s="532"/>
      <c r="C65" s="532"/>
      <c r="D65" s="532"/>
      <c r="E65" s="532"/>
      <c r="F65" s="532"/>
      <c r="G65" s="532"/>
      <c r="H65" s="533">
        <v>0</v>
      </c>
      <c r="I65" s="533">
        <v>0</v>
      </c>
      <c r="J65" s="534"/>
      <c r="K65" s="534"/>
      <c r="L65" s="535">
        <f t="shared" si="4"/>
        <v>0</v>
      </c>
      <c r="M65" s="535">
        <f t="shared" si="4"/>
        <v>0</v>
      </c>
      <c r="N65" s="536"/>
      <c r="O65" s="536"/>
      <c r="P65" s="536"/>
      <c r="Q65" s="536"/>
      <c r="R65" s="537">
        <v>0</v>
      </c>
      <c r="S65" s="537"/>
      <c r="T65" s="440">
        <v>1</v>
      </c>
      <c r="U65" s="538">
        <f t="shared" si="3"/>
        <v>0</v>
      </c>
    </row>
    <row r="66" spans="1:21" ht="12.75">
      <c r="A66" s="531" t="s">
        <v>960</v>
      </c>
      <c r="B66" s="532"/>
      <c r="C66" s="532"/>
      <c r="D66" s="532"/>
      <c r="E66" s="532"/>
      <c r="F66" s="532"/>
      <c r="G66" s="532"/>
      <c r="H66" s="533">
        <v>1</v>
      </c>
      <c r="I66" s="533">
        <v>2</v>
      </c>
      <c r="J66" s="534"/>
      <c r="K66" s="534"/>
      <c r="L66" s="535">
        <f t="shared" si="4"/>
        <v>1</v>
      </c>
      <c r="M66" s="535">
        <f t="shared" si="4"/>
        <v>2</v>
      </c>
      <c r="N66" s="536"/>
      <c r="O66" s="536"/>
      <c r="P66" s="536"/>
      <c r="Q66" s="536"/>
      <c r="R66" s="537">
        <v>3</v>
      </c>
      <c r="S66" s="537"/>
      <c r="T66" s="440">
        <v>1</v>
      </c>
      <c r="U66" s="538">
        <f t="shared" si="3"/>
        <v>3</v>
      </c>
    </row>
    <row r="67" spans="1:21" ht="12.75">
      <c r="A67" s="531" t="s">
        <v>961</v>
      </c>
      <c r="B67" s="532"/>
      <c r="C67" s="532"/>
      <c r="D67" s="532"/>
      <c r="E67" s="532"/>
      <c r="F67" s="532"/>
      <c r="G67" s="532"/>
      <c r="H67" s="533">
        <v>1</v>
      </c>
      <c r="I67" s="533">
        <v>0</v>
      </c>
      <c r="J67" s="534"/>
      <c r="K67" s="534"/>
      <c r="L67" s="535">
        <f t="shared" si="4"/>
        <v>1</v>
      </c>
      <c r="M67" s="535">
        <f t="shared" si="4"/>
        <v>0</v>
      </c>
      <c r="N67" s="536"/>
      <c r="O67" s="536"/>
      <c r="P67" s="536"/>
      <c r="Q67" s="536"/>
      <c r="R67" s="537">
        <v>1</v>
      </c>
      <c r="S67" s="537"/>
      <c r="T67" s="440">
        <v>1</v>
      </c>
      <c r="U67" s="538">
        <f t="shared" si="3"/>
        <v>1</v>
      </c>
    </row>
    <row r="68" spans="1:21" ht="12.75">
      <c r="A68" s="531" t="s">
        <v>962</v>
      </c>
      <c r="B68" s="532"/>
      <c r="C68" s="532"/>
      <c r="D68" s="532"/>
      <c r="E68" s="532"/>
      <c r="F68" s="532"/>
      <c r="G68" s="532"/>
      <c r="H68" s="533">
        <v>5</v>
      </c>
      <c r="I68" s="533">
        <v>0</v>
      </c>
      <c r="J68" s="534"/>
      <c r="K68" s="534"/>
      <c r="L68" s="535">
        <f t="shared" si="4"/>
        <v>5</v>
      </c>
      <c r="M68" s="535">
        <f t="shared" si="4"/>
        <v>0</v>
      </c>
      <c r="N68" s="536"/>
      <c r="O68" s="536"/>
      <c r="P68" s="536"/>
      <c r="Q68" s="536"/>
      <c r="R68" s="537">
        <v>3</v>
      </c>
      <c r="S68" s="537"/>
      <c r="T68" s="440">
        <v>1</v>
      </c>
      <c r="U68" s="538">
        <f t="shared" si="3"/>
        <v>3</v>
      </c>
    </row>
    <row r="69" spans="1:21" ht="12.75">
      <c r="A69" s="531" t="s">
        <v>963</v>
      </c>
      <c r="B69" s="532"/>
      <c r="C69" s="532"/>
      <c r="D69" s="532"/>
      <c r="E69" s="532"/>
      <c r="F69" s="532"/>
      <c r="G69" s="532"/>
      <c r="H69" s="533">
        <v>1</v>
      </c>
      <c r="I69" s="533">
        <v>3</v>
      </c>
      <c r="J69" s="534"/>
      <c r="K69" s="534"/>
      <c r="L69" s="535">
        <f t="shared" si="4"/>
        <v>1</v>
      </c>
      <c r="M69" s="535">
        <f t="shared" si="4"/>
        <v>3</v>
      </c>
      <c r="N69" s="536"/>
      <c r="O69" s="536"/>
      <c r="P69" s="536"/>
      <c r="Q69" s="536"/>
      <c r="R69" s="537">
        <v>1</v>
      </c>
      <c r="S69" s="537">
        <v>1</v>
      </c>
      <c r="T69" s="440">
        <v>1</v>
      </c>
      <c r="U69" s="538">
        <f t="shared" si="3"/>
        <v>2</v>
      </c>
    </row>
    <row r="70" spans="1:21" ht="12.75">
      <c r="A70" s="531" t="s">
        <v>964</v>
      </c>
      <c r="B70" s="532"/>
      <c r="C70" s="532"/>
      <c r="D70" s="532"/>
      <c r="E70" s="532"/>
      <c r="F70" s="532"/>
      <c r="G70" s="532"/>
      <c r="H70" s="533">
        <v>5</v>
      </c>
      <c r="I70" s="533">
        <v>1</v>
      </c>
      <c r="J70" s="534"/>
      <c r="K70" s="534"/>
      <c r="L70" s="535">
        <f t="shared" si="4"/>
        <v>5</v>
      </c>
      <c r="M70" s="535">
        <f t="shared" si="4"/>
        <v>1</v>
      </c>
      <c r="N70" s="536"/>
      <c r="O70" s="536"/>
      <c r="P70" s="536"/>
      <c r="Q70" s="536"/>
      <c r="R70" s="537">
        <v>4</v>
      </c>
      <c r="S70" s="537">
        <v>1</v>
      </c>
      <c r="T70" s="440">
        <v>1</v>
      </c>
      <c r="U70" s="538">
        <f t="shared" si="3"/>
        <v>5</v>
      </c>
    </row>
    <row r="71" spans="1:21" ht="12.75">
      <c r="A71" s="531" t="s">
        <v>965</v>
      </c>
      <c r="B71" s="532"/>
      <c r="C71" s="532"/>
      <c r="D71" s="532"/>
      <c r="E71" s="532"/>
      <c r="F71" s="532"/>
      <c r="G71" s="532"/>
      <c r="H71" s="533">
        <v>2</v>
      </c>
      <c r="I71" s="533">
        <v>2</v>
      </c>
      <c r="J71" s="534"/>
      <c r="K71" s="534"/>
      <c r="L71" s="535">
        <f t="shared" si="4"/>
        <v>2</v>
      </c>
      <c r="M71" s="535">
        <f t="shared" si="4"/>
        <v>2</v>
      </c>
      <c r="N71" s="536"/>
      <c r="O71" s="536"/>
      <c r="P71" s="536">
        <v>4</v>
      </c>
      <c r="Q71" s="536"/>
      <c r="R71" s="537"/>
      <c r="S71" s="537"/>
      <c r="T71" s="440">
        <v>2</v>
      </c>
      <c r="U71" s="538">
        <f t="shared" si="3"/>
        <v>0</v>
      </c>
    </row>
    <row r="72" spans="1:21" ht="12.75">
      <c r="A72" s="531" t="s">
        <v>966</v>
      </c>
      <c r="B72" s="532"/>
      <c r="C72" s="532"/>
      <c r="D72" s="532"/>
      <c r="E72" s="532"/>
      <c r="F72" s="532"/>
      <c r="G72" s="532"/>
      <c r="H72" s="533">
        <v>4</v>
      </c>
      <c r="I72" s="533">
        <v>0</v>
      </c>
      <c r="J72" s="534"/>
      <c r="K72" s="534"/>
      <c r="L72" s="535">
        <f t="shared" si="4"/>
        <v>4</v>
      </c>
      <c r="M72" s="535">
        <f t="shared" si="4"/>
        <v>0</v>
      </c>
      <c r="N72" s="536"/>
      <c r="O72" s="536"/>
      <c r="P72" s="536"/>
      <c r="Q72" s="536"/>
      <c r="R72" s="537">
        <v>3</v>
      </c>
      <c r="S72" s="537"/>
      <c r="T72" s="440">
        <v>2</v>
      </c>
      <c r="U72" s="538">
        <f t="shared" si="3"/>
        <v>3</v>
      </c>
    </row>
    <row r="73" spans="1:21" ht="12.75">
      <c r="A73" s="531" t="s">
        <v>967</v>
      </c>
      <c r="B73" s="532"/>
      <c r="C73" s="532"/>
      <c r="D73" s="532"/>
      <c r="E73" s="532"/>
      <c r="F73" s="532"/>
      <c r="G73" s="532"/>
      <c r="H73" s="533">
        <v>1</v>
      </c>
      <c r="I73" s="533">
        <v>0</v>
      </c>
      <c r="J73" s="534"/>
      <c r="K73" s="534"/>
      <c r="L73" s="535">
        <f t="shared" si="4"/>
        <v>1</v>
      </c>
      <c r="M73" s="535">
        <f t="shared" si="4"/>
        <v>0</v>
      </c>
      <c r="N73" s="536"/>
      <c r="O73" s="536"/>
      <c r="P73" s="536"/>
      <c r="Q73" s="536"/>
      <c r="R73" s="537">
        <v>0</v>
      </c>
      <c r="S73" s="537"/>
      <c r="T73" s="440">
        <v>1</v>
      </c>
      <c r="U73" s="538">
        <f t="shared" si="3"/>
        <v>0</v>
      </c>
    </row>
    <row r="74" spans="1:21" ht="12.75">
      <c r="A74" s="531" t="s">
        <v>968</v>
      </c>
      <c r="B74" s="532"/>
      <c r="C74" s="532"/>
      <c r="D74" s="532"/>
      <c r="E74" s="532"/>
      <c r="F74" s="532"/>
      <c r="G74" s="532"/>
      <c r="H74" s="533">
        <v>3</v>
      </c>
      <c r="I74" s="533">
        <v>1</v>
      </c>
      <c r="J74" s="534"/>
      <c r="K74" s="534"/>
      <c r="L74" s="535">
        <f t="shared" si="4"/>
        <v>3</v>
      </c>
      <c r="M74" s="535">
        <f t="shared" si="4"/>
        <v>1</v>
      </c>
      <c r="N74" s="536"/>
      <c r="O74" s="536"/>
      <c r="P74" s="536"/>
      <c r="Q74" s="536"/>
      <c r="R74" s="537">
        <v>2</v>
      </c>
      <c r="S74" s="537">
        <v>2</v>
      </c>
      <c r="T74" s="440">
        <v>1</v>
      </c>
      <c r="U74" s="538">
        <f t="shared" si="3"/>
        <v>4</v>
      </c>
    </row>
    <row r="75" spans="1:21" ht="12.75">
      <c r="A75" s="531" t="s">
        <v>969</v>
      </c>
      <c r="B75" s="532"/>
      <c r="C75" s="532"/>
      <c r="D75" s="532"/>
      <c r="E75" s="532"/>
      <c r="F75" s="532"/>
      <c r="G75" s="532"/>
      <c r="H75" s="533">
        <v>1</v>
      </c>
      <c r="I75" s="533">
        <v>0</v>
      </c>
      <c r="J75" s="534"/>
      <c r="K75" s="534"/>
      <c r="L75" s="535">
        <f t="shared" si="4"/>
        <v>1</v>
      </c>
      <c r="M75" s="535">
        <f t="shared" si="4"/>
        <v>0</v>
      </c>
      <c r="N75" s="536"/>
      <c r="O75" s="536"/>
      <c r="P75" s="536"/>
      <c r="Q75" s="536"/>
      <c r="R75" s="537">
        <v>1</v>
      </c>
      <c r="S75" s="537"/>
      <c r="T75" s="440">
        <v>1</v>
      </c>
      <c r="U75" s="538">
        <f t="shared" si="3"/>
        <v>1</v>
      </c>
    </row>
    <row r="76" spans="1:21" ht="12.75">
      <c r="A76" s="531" t="s">
        <v>970</v>
      </c>
      <c r="B76" s="532"/>
      <c r="C76" s="532"/>
      <c r="D76" s="532"/>
      <c r="E76" s="532"/>
      <c r="F76" s="532"/>
      <c r="G76" s="532"/>
      <c r="H76" s="533">
        <v>0</v>
      </c>
      <c r="I76" s="533">
        <v>0</v>
      </c>
      <c r="J76" s="534"/>
      <c r="K76" s="534"/>
      <c r="L76" s="535">
        <f t="shared" si="4"/>
        <v>0</v>
      </c>
      <c r="M76" s="535">
        <f t="shared" si="4"/>
        <v>0</v>
      </c>
      <c r="N76" s="536"/>
      <c r="O76" s="536"/>
      <c r="P76" s="536"/>
      <c r="Q76" s="536"/>
      <c r="R76" s="537">
        <v>1</v>
      </c>
      <c r="S76" s="537">
        <v>1</v>
      </c>
      <c r="T76" s="440">
        <v>1</v>
      </c>
      <c r="U76" s="538">
        <f t="shared" si="3"/>
        <v>2</v>
      </c>
    </row>
    <row r="77" spans="1:21" ht="25.5">
      <c r="A77" s="531" t="s">
        <v>971</v>
      </c>
      <c r="B77" s="532"/>
      <c r="C77" s="532"/>
      <c r="D77" s="532"/>
      <c r="E77" s="532"/>
      <c r="F77" s="532"/>
      <c r="G77" s="532"/>
      <c r="H77" s="533">
        <v>1</v>
      </c>
      <c r="I77" s="533">
        <v>0</v>
      </c>
      <c r="J77" s="534"/>
      <c r="K77" s="534"/>
      <c r="L77" s="535">
        <f t="shared" si="4"/>
        <v>1</v>
      </c>
      <c r="M77" s="535">
        <f t="shared" si="4"/>
        <v>0</v>
      </c>
      <c r="N77" s="536"/>
      <c r="O77" s="536"/>
      <c r="P77" s="536"/>
      <c r="Q77" s="536"/>
      <c r="R77" s="537">
        <v>1</v>
      </c>
      <c r="S77" s="537"/>
      <c r="T77" s="440">
        <v>1</v>
      </c>
      <c r="U77" s="538">
        <f t="shared" si="3"/>
        <v>1</v>
      </c>
    </row>
    <row r="78" spans="1:21" ht="12.75">
      <c r="A78" s="531" t="s">
        <v>972</v>
      </c>
      <c r="B78" s="532"/>
      <c r="C78" s="532"/>
      <c r="D78" s="532"/>
      <c r="E78" s="532"/>
      <c r="F78" s="532"/>
      <c r="G78" s="532"/>
      <c r="H78" s="533">
        <v>3</v>
      </c>
      <c r="I78" s="533"/>
      <c r="J78" s="534"/>
      <c r="K78" s="534"/>
      <c r="L78" s="535">
        <f t="shared" si="4"/>
        <v>3</v>
      </c>
      <c r="M78" s="535">
        <f t="shared" si="4"/>
        <v>0</v>
      </c>
      <c r="N78" s="536"/>
      <c r="O78" s="536"/>
      <c r="P78" s="536"/>
      <c r="Q78" s="536"/>
      <c r="R78" s="537">
        <v>3</v>
      </c>
      <c r="S78" s="537"/>
      <c r="T78" s="440">
        <v>1</v>
      </c>
      <c r="U78" s="538">
        <f t="shared" si="3"/>
        <v>3</v>
      </c>
    </row>
    <row r="79" spans="1:21" ht="25.5">
      <c r="A79" s="531" t="s">
        <v>973</v>
      </c>
      <c r="B79" s="532"/>
      <c r="C79" s="532"/>
      <c r="D79" s="532"/>
      <c r="E79" s="532"/>
      <c r="F79" s="532"/>
      <c r="G79" s="532"/>
      <c r="H79" s="533">
        <v>1</v>
      </c>
      <c r="I79" s="533">
        <v>4</v>
      </c>
      <c r="J79" s="534"/>
      <c r="K79" s="534"/>
      <c r="L79" s="535">
        <f t="shared" si="4"/>
        <v>1</v>
      </c>
      <c r="M79" s="535">
        <f t="shared" si="4"/>
        <v>4</v>
      </c>
      <c r="N79" s="536"/>
      <c r="O79" s="536"/>
      <c r="P79" s="536"/>
      <c r="Q79" s="536"/>
      <c r="R79" s="537">
        <v>1</v>
      </c>
      <c r="S79" s="537">
        <v>1</v>
      </c>
      <c r="T79" s="440">
        <v>1</v>
      </c>
      <c r="U79" s="538">
        <f t="shared" si="3"/>
        <v>2</v>
      </c>
    </row>
    <row r="80" spans="1:21" ht="38.25">
      <c r="A80" s="531" t="s">
        <v>974</v>
      </c>
      <c r="B80" s="532"/>
      <c r="C80" s="532"/>
      <c r="D80" s="532"/>
      <c r="E80" s="532"/>
      <c r="F80" s="532"/>
      <c r="G80" s="532"/>
      <c r="H80" s="533">
        <v>2</v>
      </c>
      <c r="I80" s="533">
        <v>0</v>
      </c>
      <c r="J80" s="534"/>
      <c r="K80" s="534"/>
      <c r="L80" s="535">
        <f t="shared" si="4"/>
        <v>2</v>
      </c>
      <c r="M80" s="535">
        <f t="shared" si="4"/>
        <v>0</v>
      </c>
      <c r="N80" s="536"/>
      <c r="O80" s="536"/>
      <c r="P80" s="536"/>
      <c r="Q80" s="536"/>
      <c r="R80" s="537"/>
      <c r="S80" s="539">
        <v>2</v>
      </c>
      <c r="T80" s="440">
        <v>1</v>
      </c>
      <c r="U80" s="538">
        <f t="shared" si="3"/>
        <v>2</v>
      </c>
    </row>
    <row r="81" spans="1:21" ht="12.75">
      <c r="A81" s="531" t="s">
        <v>975</v>
      </c>
      <c r="B81" s="532"/>
      <c r="C81" s="532"/>
      <c r="D81" s="532"/>
      <c r="E81" s="532"/>
      <c r="F81" s="532"/>
      <c r="G81" s="532"/>
      <c r="H81" s="533">
        <v>0</v>
      </c>
      <c r="I81" s="533">
        <v>2</v>
      </c>
      <c r="J81" s="534"/>
      <c r="K81" s="534"/>
      <c r="L81" s="535">
        <f t="shared" si="4"/>
        <v>0</v>
      </c>
      <c r="M81" s="535">
        <f t="shared" si="4"/>
        <v>2</v>
      </c>
      <c r="N81" s="536"/>
      <c r="O81" s="536"/>
      <c r="P81" s="536"/>
      <c r="Q81" s="536"/>
      <c r="R81" s="537">
        <v>1</v>
      </c>
      <c r="S81" s="539">
        <v>1</v>
      </c>
      <c r="T81" s="440">
        <v>1</v>
      </c>
      <c r="U81" s="538">
        <f t="shared" si="3"/>
        <v>2</v>
      </c>
    </row>
    <row r="82" spans="1:21" ht="25.5">
      <c r="A82" s="531" t="s">
        <v>976</v>
      </c>
      <c r="B82" s="532"/>
      <c r="C82" s="532"/>
      <c r="D82" s="532"/>
      <c r="E82" s="532"/>
      <c r="F82" s="532"/>
      <c r="G82" s="532"/>
      <c r="H82" s="533">
        <v>2</v>
      </c>
      <c r="I82" s="533">
        <v>1</v>
      </c>
      <c r="J82" s="534"/>
      <c r="K82" s="534"/>
      <c r="L82" s="535">
        <f t="shared" si="4"/>
        <v>2</v>
      </c>
      <c r="M82" s="535">
        <f t="shared" si="4"/>
        <v>1</v>
      </c>
      <c r="N82" s="536"/>
      <c r="O82" s="536"/>
      <c r="P82" s="536"/>
      <c r="Q82" s="536"/>
      <c r="R82" s="537">
        <v>1</v>
      </c>
      <c r="S82" s="539"/>
      <c r="T82" s="440">
        <v>1</v>
      </c>
      <c r="U82" s="538">
        <f t="shared" si="3"/>
        <v>1</v>
      </c>
    </row>
    <row r="83" spans="1:21" ht="25.5">
      <c r="A83" s="531" t="s">
        <v>977</v>
      </c>
      <c r="B83" s="532"/>
      <c r="C83" s="532"/>
      <c r="D83" s="532"/>
      <c r="E83" s="532"/>
      <c r="F83" s="532"/>
      <c r="G83" s="532"/>
      <c r="H83" s="533">
        <v>3</v>
      </c>
      <c r="I83" s="533">
        <v>2</v>
      </c>
      <c r="J83" s="534"/>
      <c r="K83" s="534"/>
      <c r="L83" s="535">
        <f t="shared" si="4"/>
        <v>3</v>
      </c>
      <c r="M83" s="535">
        <f t="shared" si="4"/>
        <v>2</v>
      </c>
      <c r="N83" s="536"/>
      <c r="O83" s="536"/>
      <c r="P83" s="536"/>
      <c r="Q83" s="536"/>
      <c r="R83" s="537">
        <v>4</v>
      </c>
      <c r="S83" s="537">
        <v>2</v>
      </c>
      <c r="T83" s="440">
        <v>1</v>
      </c>
      <c r="U83" s="538">
        <f t="shared" si="3"/>
        <v>6</v>
      </c>
    </row>
    <row r="84" spans="1:21" ht="12.75">
      <c r="A84" s="531" t="s">
        <v>978</v>
      </c>
      <c r="B84" s="532"/>
      <c r="C84" s="532"/>
      <c r="D84" s="532"/>
      <c r="E84" s="532"/>
      <c r="F84" s="532"/>
      <c r="G84" s="532"/>
      <c r="H84" s="533">
        <v>6</v>
      </c>
      <c r="I84" s="533">
        <v>2</v>
      </c>
      <c r="J84" s="534"/>
      <c r="K84" s="534"/>
      <c r="L84" s="535">
        <f t="shared" si="4"/>
        <v>6</v>
      </c>
      <c r="M84" s="535">
        <f t="shared" si="4"/>
        <v>2</v>
      </c>
      <c r="N84" s="536"/>
      <c r="O84" s="536"/>
      <c r="P84" s="536"/>
      <c r="Q84" s="536"/>
      <c r="R84" s="537">
        <v>4</v>
      </c>
      <c r="S84" s="537">
        <v>6</v>
      </c>
      <c r="T84" s="440">
        <v>1</v>
      </c>
      <c r="U84" s="538">
        <f t="shared" si="3"/>
        <v>10</v>
      </c>
    </row>
    <row r="85" spans="1:21" ht="12.75">
      <c r="A85" s="531" t="s">
        <v>979</v>
      </c>
      <c r="B85" s="532"/>
      <c r="C85" s="532"/>
      <c r="D85" s="532"/>
      <c r="E85" s="532"/>
      <c r="F85" s="532"/>
      <c r="G85" s="532"/>
      <c r="H85" s="533">
        <v>1</v>
      </c>
      <c r="I85" s="533">
        <v>1</v>
      </c>
      <c r="J85" s="534"/>
      <c r="K85" s="534"/>
      <c r="L85" s="535">
        <f t="shared" si="4"/>
        <v>1</v>
      </c>
      <c r="M85" s="535">
        <f t="shared" si="4"/>
        <v>1</v>
      </c>
      <c r="N85" s="536"/>
      <c r="O85" s="536"/>
      <c r="P85" s="536"/>
      <c r="Q85" s="536"/>
      <c r="R85" s="537">
        <v>3</v>
      </c>
      <c r="S85" s="537"/>
      <c r="T85" s="440">
        <v>2</v>
      </c>
      <c r="U85" s="538">
        <f t="shared" si="3"/>
        <v>3</v>
      </c>
    </row>
    <row r="86" spans="1:21" ht="12.75">
      <c r="A86" s="531" t="s">
        <v>980</v>
      </c>
      <c r="B86" s="532"/>
      <c r="C86" s="532"/>
      <c r="D86" s="532"/>
      <c r="E86" s="532"/>
      <c r="F86" s="532"/>
      <c r="G86" s="532"/>
      <c r="H86" s="533">
        <v>1</v>
      </c>
      <c r="I86" s="533">
        <v>0</v>
      </c>
      <c r="J86" s="534"/>
      <c r="K86" s="534"/>
      <c r="L86" s="535">
        <f t="shared" si="4"/>
        <v>1</v>
      </c>
      <c r="M86" s="535">
        <f t="shared" si="4"/>
        <v>0</v>
      </c>
      <c r="N86" s="536"/>
      <c r="O86" s="536"/>
      <c r="P86" s="536"/>
      <c r="Q86" s="536"/>
      <c r="R86" s="537">
        <v>2</v>
      </c>
      <c r="S86" s="537"/>
      <c r="T86" s="440">
        <v>1</v>
      </c>
      <c r="U86" s="538">
        <f t="shared" si="3"/>
        <v>2</v>
      </c>
    </row>
    <row r="87" spans="1:21" ht="12.75">
      <c r="A87" s="531" t="s">
        <v>981</v>
      </c>
      <c r="B87" s="532"/>
      <c r="C87" s="532"/>
      <c r="D87" s="532"/>
      <c r="E87" s="532"/>
      <c r="F87" s="532"/>
      <c r="G87" s="532"/>
      <c r="H87" s="533">
        <v>2</v>
      </c>
      <c r="I87" s="533">
        <v>2</v>
      </c>
      <c r="J87" s="534"/>
      <c r="K87" s="534"/>
      <c r="L87" s="535">
        <f t="shared" si="4"/>
        <v>2</v>
      </c>
      <c r="M87" s="535">
        <f t="shared" si="4"/>
        <v>2</v>
      </c>
      <c r="N87" s="536"/>
      <c r="O87" s="536"/>
      <c r="P87" s="536"/>
      <c r="Q87" s="536"/>
      <c r="R87" s="537">
        <v>1</v>
      </c>
      <c r="S87" s="537">
        <v>2</v>
      </c>
      <c r="T87" s="440">
        <v>1</v>
      </c>
      <c r="U87" s="538">
        <f t="shared" si="3"/>
        <v>3</v>
      </c>
    </row>
    <row r="88" spans="1:21" ht="12.75">
      <c r="A88" s="531" t="s">
        <v>982</v>
      </c>
      <c r="B88" s="532"/>
      <c r="C88" s="532"/>
      <c r="D88" s="532"/>
      <c r="E88" s="532"/>
      <c r="F88" s="532"/>
      <c r="G88" s="532"/>
      <c r="H88" s="533">
        <v>1</v>
      </c>
      <c r="I88" s="533">
        <v>0</v>
      </c>
      <c r="J88" s="534"/>
      <c r="K88" s="534"/>
      <c r="L88" s="535">
        <f t="shared" si="4"/>
        <v>1</v>
      </c>
      <c r="M88" s="535">
        <f t="shared" si="4"/>
        <v>0</v>
      </c>
      <c r="N88" s="536"/>
      <c r="O88" s="536"/>
      <c r="P88" s="536"/>
      <c r="Q88" s="536"/>
      <c r="R88" s="537">
        <v>1</v>
      </c>
      <c r="S88" s="537">
        <v>1</v>
      </c>
      <c r="T88" s="440">
        <v>1</v>
      </c>
      <c r="U88" s="538">
        <f t="shared" si="3"/>
        <v>2</v>
      </c>
    </row>
    <row r="89" spans="1:21" ht="12.75">
      <c r="A89" s="531" t="s">
        <v>983</v>
      </c>
      <c r="B89" s="532"/>
      <c r="C89" s="532"/>
      <c r="D89" s="532"/>
      <c r="E89" s="532"/>
      <c r="F89" s="532"/>
      <c r="G89" s="532"/>
      <c r="H89" s="533">
        <v>1</v>
      </c>
      <c r="I89" s="533">
        <v>2</v>
      </c>
      <c r="J89" s="534"/>
      <c r="K89" s="534"/>
      <c r="L89" s="535">
        <f t="shared" si="4"/>
        <v>1</v>
      </c>
      <c r="M89" s="535">
        <f t="shared" si="4"/>
        <v>2</v>
      </c>
      <c r="N89" s="536"/>
      <c r="O89" s="536"/>
      <c r="P89" s="536"/>
      <c r="Q89" s="536"/>
      <c r="R89" s="537">
        <v>1</v>
      </c>
      <c r="S89" s="537"/>
      <c r="T89" s="440">
        <v>1</v>
      </c>
      <c r="U89" s="538">
        <f t="shared" si="3"/>
        <v>1</v>
      </c>
    </row>
    <row r="90" spans="1:21" ht="12.75">
      <c r="A90" s="531" t="s">
        <v>984</v>
      </c>
      <c r="B90" s="532"/>
      <c r="C90" s="532"/>
      <c r="D90" s="532"/>
      <c r="E90" s="532"/>
      <c r="F90" s="532"/>
      <c r="G90" s="532"/>
      <c r="H90" s="533">
        <v>3</v>
      </c>
      <c r="I90" s="533">
        <v>3</v>
      </c>
      <c r="J90" s="534"/>
      <c r="K90" s="534"/>
      <c r="L90" s="535">
        <f t="shared" si="4"/>
        <v>3</v>
      </c>
      <c r="M90" s="535">
        <f t="shared" si="4"/>
        <v>3</v>
      </c>
      <c r="N90" s="536"/>
      <c r="O90" s="536"/>
      <c r="P90" s="536"/>
      <c r="Q90" s="536"/>
      <c r="R90" s="537">
        <v>5</v>
      </c>
      <c r="S90" s="539"/>
      <c r="T90" s="440">
        <v>1</v>
      </c>
      <c r="U90" s="538">
        <f t="shared" si="3"/>
        <v>5</v>
      </c>
    </row>
    <row r="91" spans="1:21" ht="12.75">
      <c r="A91" s="531" t="s">
        <v>985</v>
      </c>
      <c r="B91" s="532"/>
      <c r="C91" s="532"/>
      <c r="D91" s="532"/>
      <c r="E91" s="532"/>
      <c r="F91" s="532"/>
      <c r="G91" s="532"/>
      <c r="H91" s="533">
        <v>1</v>
      </c>
      <c r="I91" s="533">
        <v>0</v>
      </c>
      <c r="J91" s="534"/>
      <c r="K91" s="534"/>
      <c r="L91" s="535">
        <f t="shared" si="4"/>
        <v>1</v>
      </c>
      <c r="M91" s="535">
        <f t="shared" si="4"/>
        <v>0</v>
      </c>
      <c r="N91" s="536"/>
      <c r="O91" s="536"/>
      <c r="P91" s="536"/>
      <c r="Q91" s="536"/>
      <c r="R91" s="537"/>
      <c r="S91" s="539"/>
      <c r="T91" s="440">
        <v>1</v>
      </c>
      <c r="U91" s="538">
        <f t="shared" si="3"/>
        <v>0</v>
      </c>
    </row>
    <row r="92" spans="1:21" ht="12.75">
      <c r="A92" s="531" t="s">
        <v>986</v>
      </c>
      <c r="B92" s="532"/>
      <c r="C92" s="532"/>
      <c r="D92" s="532"/>
      <c r="E92" s="532"/>
      <c r="F92" s="532"/>
      <c r="G92" s="532"/>
      <c r="H92" s="533">
        <v>1</v>
      </c>
      <c r="I92" s="533">
        <v>1</v>
      </c>
      <c r="J92" s="534"/>
      <c r="K92" s="534"/>
      <c r="L92" s="535">
        <f t="shared" si="4"/>
        <v>1</v>
      </c>
      <c r="M92" s="535">
        <f t="shared" si="4"/>
        <v>1</v>
      </c>
      <c r="N92" s="536"/>
      <c r="O92" s="536"/>
      <c r="P92" s="536"/>
      <c r="Q92" s="536"/>
      <c r="R92" s="537">
        <v>1</v>
      </c>
      <c r="S92" s="539"/>
      <c r="T92" s="440">
        <v>1</v>
      </c>
      <c r="U92" s="538">
        <f t="shared" si="3"/>
        <v>1</v>
      </c>
    </row>
    <row r="93" spans="1:21" ht="25.5">
      <c r="A93" s="531" t="s">
        <v>987</v>
      </c>
      <c r="B93" s="532"/>
      <c r="C93" s="532"/>
      <c r="D93" s="532"/>
      <c r="E93" s="532"/>
      <c r="F93" s="532"/>
      <c r="G93" s="532"/>
      <c r="H93" s="533">
        <v>0</v>
      </c>
      <c r="I93" s="533">
        <v>1</v>
      </c>
      <c r="J93" s="534"/>
      <c r="K93" s="534"/>
      <c r="L93" s="535">
        <f t="shared" si="4"/>
        <v>0</v>
      </c>
      <c r="M93" s="535">
        <f t="shared" si="4"/>
        <v>1</v>
      </c>
      <c r="N93" s="536"/>
      <c r="O93" s="536"/>
      <c r="P93" s="536"/>
      <c r="Q93" s="536"/>
      <c r="R93" s="537">
        <v>1</v>
      </c>
      <c r="S93" s="539"/>
      <c r="T93" s="440">
        <v>1</v>
      </c>
      <c r="U93" s="538">
        <f t="shared" si="3"/>
        <v>1</v>
      </c>
    </row>
    <row r="94" spans="1:21" ht="12.75">
      <c r="A94" s="531" t="s">
        <v>988</v>
      </c>
      <c r="B94" s="532"/>
      <c r="C94" s="532"/>
      <c r="D94" s="532"/>
      <c r="E94" s="532"/>
      <c r="F94" s="532"/>
      <c r="G94" s="532"/>
      <c r="H94" s="533">
        <v>4</v>
      </c>
      <c r="I94" s="533">
        <v>2</v>
      </c>
      <c r="J94" s="534"/>
      <c r="K94" s="534"/>
      <c r="L94" s="535">
        <f t="shared" si="4"/>
        <v>4</v>
      </c>
      <c r="M94" s="535">
        <f t="shared" si="4"/>
        <v>2</v>
      </c>
      <c r="N94" s="536"/>
      <c r="O94" s="536"/>
      <c r="P94" s="536"/>
      <c r="Q94" s="536"/>
      <c r="R94" s="537">
        <v>6</v>
      </c>
      <c r="S94" s="539"/>
      <c r="T94" s="440">
        <v>1</v>
      </c>
      <c r="U94" s="538">
        <f t="shared" si="3"/>
        <v>6</v>
      </c>
    </row>
    <row r="95" spans="1:21" ht="38.25">
      <c r="A95" s="531" t="s">
        <v>989</v>
      </c>
      <c r="B95" s="532"/>
      <c r="C95" s="532"/>
      <c r="D95" s="532"/>
      <c r="E95" s="532"/>
      <c r="F95" s="532"/>
      <c r="G95" s="532"/>
      <c r="H95" s="533">
        <v>3</v>
      </c>
      <c r="I95" s="533">
        <v>1</v>
      </c>
      <c r="J95" s="534"/>
      <c r="K95" s="534"/>
      <c r="L95" s="535">
        <f t="shared" si="4"/>
        <v>3</v>
      </c>
      <c r="M95" s="535">
        <f t="shared" si="4"/>
        <v>1</v>
      </c>
      <c r="N95" s="536"/>
      <c r="O95" s="536"/>
      <c r="P95" s="536"/>
      <c r="Q95" s="536"/>
      <c r="R95" s="537">
        <v>4</v>
      </c>
      <c r="S95" s="539">
        <v>1</v>
      </c>
      <c r="T95" s="440">
        <v>1</v>
      </c>
      <c r="U95" s="538">
        <f t="shared" si="3"/>
        <v>5</v>
      </c>
    </row>
    <row r="96" spans="1:21" ht="25.5">
      <c r="A96" s="531" t="s">
        <v>990</v>
      </c>
      <c r="B96" s="532"/>
      <c r="C96" s="532"/>
      <c r="D96" s="532"/>
      <c r="E96" s="532"/>
      <c r="F96" s="532"/>
      <c r="G96" s="532"/>
      <c r="H96" s="533">
        <v>2</v>
      </c>
      <c r="I96" s="533">
        <v>2</v>
      </c>
      <c r="J96" s="534"/>
      <c r="K96" s="534"/>
      <c r="L96" s="535">
        <f t="shared" si="4"/>
        <v>2</v>
      </c>
      <c r="M96" s="535">
        <f t="shared" si="4"/>
        <v>2</v>
      </c>
      <c r="N96" s="536"/>
      <c r="O96" s="536"/>
      <c r="P96" s="536"/>
      <c r="Q96" s="536"/>
      <c r="R96" s="537">
        <v>2</v>
      </c>
      <c r="S96" s="537">
        <v>1</v>
      </c>
      <c r="T96" s="440">
        <v>2</v>
      </c>
      <c r="U96" s="538">
        <f t="shared" si="3"/>
        <v>2.5</v>
      </c>
    </row>
    <row r="97" spans="1:21" ht="12.75">
      <c r="A97" s="531" t="s">
        <v>991</v>
      </c>
      <c r="B97" s="532"/>
      <c r="C97" s="532"/>
      <c r="D97" s="532"/>
      <c r="E97" s="532"/>
      <c r="F97" s="532"/>
      <c r="G97" s="532"/>
      <c r="H97" s="533">
        <v>1</v>
      </c>
      <c r="I97" s="533">
        <v>1</v>
      </c>
      <c r="J97" s="534"/>
      <c r="K97" s="534"/>
      <c r="L97" s="535">
        <f t="shared" si="4"/>
        <v>1</v>
      </c>
      <c r="M97" s="535">
        <f t="shared" si="4"/>
        <v>1</v>
      </c>
      <c r="N97" s="536"/>
      <c r="O97" s="536"/>
      <c r="P97" s="536"/>
      <c r="Q97" s="536"/>
      <c r="R97" s="537">
        <v>3</v>
      </c>
      <c r="S97" s="537"/>
      <c r="T97" s="440">
        <v>1</v>
      </c>
      <c r="U97" s="538">
        <f t="shared" si="3"/>
        <v>3</v>
      </c>
    </row>
    <row r="98" spans="1:21" ht="25.5">
      <c r="A98" s="531" t="s">
        <v>992</v>
      </c>
      <c r="B98" s="532"/>
      <c r="C98" s="532"/>
      <c r="D98" s="532"/>
      <c r="E98" s="532"/>
      <c r="F98" s="532"/>
      <c r="G98" s="532"/>
      <c r="H98" s="533">
        <v>1</v>
      </c>
      <c r="I98" s="533">
        <v>0</v>
      </c>
      <c r="J98" s="534"/>
      <c r="K98" s="534"/>
      <c r="L98" s="535">
        <f t="shared" si="4"/>
        <v>1</v>
      </c>
      <c r="M98" s="535">
        <f t="shared" si="4"/>
        <v>0</v>
      </c>
      <c r="N98" s="536"/>
      <c r="O98" s="536"/>
      <c r="P98" s="536"/>
      <c r="Q98" s="536"/>
      <c r="R98" s="540">
        <v>1</v>
      </c>
      <c r="S98" s="540">
        <v>1</v>
      </c>
      <c r="T98" s="440">
        <v>1</v>
      </c>
      <c r="U98" s="538">
        <f t="shared" si="3"/>
        <v>2</v>
      </c>
    </row>
    <row r="99" spans="1:21" ht="12.75">
      <c r="A99" s="531" t="s">
        <v>993</v>
      </c>
      <c r="B99" s="532"/>
      <c r="C99" s="532"/>
      <c r="D99" s="532"/>
      <c r="E99" s="532"/>
      <c r="F99" s="532"/>
      <c r="G99" s="532"/>
      <c r="H99" s="533">
        <v>3</v>
      </c>
      <c r="I99" s="533">
        <v>0</v>
      </c>
      <c r="J99" s="534"/>
      <c r="K99" s="534"/>
      <c r="L99" s="535">
        <f t="shared" si="4"/>
        <v>3</v>
      </c>
      <c r="M99" s="535">
        <f t="shared" si="4"/>
        <v>0</v>
      </c>
      <c r="N99" s="536"/>
      <c r="O99" s="536"/>
      <c r="P99" s="536"/>
      <c r="Q99" s="541">
        <v>2</v>
      </c>
      <c r="R99" s="541"/>
      <c r="S99" s="542"/>
      <c r="T99" s="440">
        <v>1</v>
      </c>
      <c r="U99" s="538">
        <f t="shared" si="3"/>
        <v>0</v>
      </c>
    </row>
    <row r="100" spans="1:21" ht="12.75">
      <c r="A100" s="531" t="s">
        <v>994</v>
      </c>
      <c r="B100" s="532"/>
      <c r="C100" s="532"/>
      <c r="D100" s="532"/>
      <c r="E100" s="532"/>
      <c r="F100" s="532"/>
      <c r="G100" s="532"/>
      <c r="H100" s="533">
        <v>0</v>
      </c>
      <c r="I100" s="533">
        <v>2</v>
      </c>
      <c r="J100" s="534"/>
      <c r="K100" s="534"/>
      <c r="L100" s="535">
        <f t="shared" si="4"/>
        <v>0</v>
      </c>
      <c r="M100" s="535">
        <f t="shared" si="4"/>
        <v>2</v>
      </c>
      <c r="N100" s="536"/>
      <c r="O100" s="536"/>
      <c r="P100" s="536"/>
      <c r="Q100" s="536"/>
      <c r="R100" s="541">
        <v>1</v>
      </c>
      <c r="S100" s="541">
        <v>1</v>
      </c>
      <c r="T100" s="440">
        <v>1</v>
      </c>
      <c r="U100" s="538">
        <f t="shared" si="3"/>
        <v>2</v>
      </c>
    </row>
    <row r="101" spans="1:21" ht="25.5">
      <c r="A101" s="531" t="s">
        <v>995</v>
      </c>
      <c r="B101" s="532"/>
      <c r="C101" s="532"/>
      <c r="D101" s="532"/>
      <c r="E101" s="532"/>
      <c r="F101" s="532"/>
      <c r="G101" s="532"/>
      <c r="H101" s="533">
        <v>1</v>
      </c>
      <c r="I101" s="533">
        <v>0</v>
      </c>
      <c r="J101" s="534"/>
      <c r="K101" s="534"/>
      <c r="L101" s="535">
        <f t="shared" si="4"/>
        <v>1</v>
      </c>
      <c r="M101" s="535">
        <f t="shared" si="4"/>
        <v>0</v>
      </c>
      <c r="N101" s="536"/>
      <c r="O101" s="536"/>
      <c r="P101" s="536"/>
      <c r="Q101" s="536"/>
      <c r="R101" s="537">
        <v>1</v>
      </c>
      <c r="S101" s="539"/>
      <c r="T101" s="440">
        <v>1</v>
      </c>
      <c r="U101" s="538">
        <f t="shared" si="3"/>
        <v>1</v>
      </c>
    </row>
    <row r="102" spans="1:21" ht="25.5">
      <c r="A102" s="531" t="s">
        <v>996</v>
      </c>
      <c r="B102" s="532"/>
      <c r="C102" s="532"/>
      <c r="D102" s="532"/>
      <c r="E102" s="532"/>
      <c r="F102" s="532"/>
      <c r="G102" s="532"/>
      <c r="H102" s="533">
        <v>2</v>
      </c>
      <c r="I102" s="533">
        <v>0</v>
      </c>
      <c r="J102" s="534"/>
      <c r="K102" s="534"/>
      <c r="L102" s="535">
        <f t="shared" si="4"/>
        <v>2</v>
      </c>
      <c r="M102" s="535">
        <f t="shared" si="4"/>
        <v>0</v>
      </c>
      <c r="N102" s="536"/>
      <c r="O102" s="536"/>
      <c r="P102" s="536"/>
      <c r="Q102" s="536"/>
      <c r="R102" s="537">
        <v>2</v>
      </c>
      <c r="S102" s="539"/>
      <c r="T102" s="440">
        <v>1</v>
      </c>
      <c r="U102" s="538">
        <f t="shared" si="3"/>
        <v>2</v>
      </c>
    </row>
    <row r="103" spans="1:21" ht="12.75">
      <c r="A103" s="531" t="s">
        <v>997</v>
      </c>
      <c r="B103" s="532"/>
      <c r="C103" s="532"/>
      <c r="D103" s="532"/>
      <c r="E103" s="532"/>
      <c r="F103" s="532"/>
      <c r="G103" s="532"/>
      <c r="H103" s="533">
        <v>2</v>
      </c>
      <c r="I103" s="533">
        <v>0</v>
      </c>
      <c r="J103" s="534"/>
      <c r="K103" s="534"/>
      <c r="L103" s="535">
        <f t="shared" si="4"/>
        <v>2</v>
      </c>
      <c r="M103" s="535">
        <f t="shared" si="4"/>
        <v>0</v>
      </c>
      <c r="N103" s="536"/>
      <c r="O103" s="536"/>
      <c r="P103" s="536"/>
      <c r="Q103" s="536"/>
      <c r="R103" s="537">
        <v>2</v>
      </c>
      <c r="S103" s="539">
        <v>1</v>
      </c>
      <c r="T103" s="440">
        <v>1</v>
      </c>
      <c r="U103" s="538">
        <f t="shared" si="3"/>
        <v>3</v>
      </c>
    </row>
    <row r="104" spans="1:21" ht="12.75">
      <c r="A104" s="531" t="s">
        <v>998</v>
      </c>
      <c r="B104" s="532"/>
      <c r="C104" s="532"/>
      <c r="D104" s="532"/>
      <c r="E104" s="532"/>
      <c r="F104" s="532"/>
      <c r="G104" s="532"/>
      <c r="H104" s="533">
        <v>2</v>
      </c>
      <c r="I104" s="533">
        <v>0</v>
      </c>
      <c r="J104" s="534"/>
      <c r="K104" s="534"/>
      <c r="L104" s="535">
        <f t="shared" si="4"/>
        <v>2</v>
      </c>
      <c r="M104" s="535">
        <f t="shared" si="4"/>
        <v>0</v>
      </c>
      <c r="N104" s="536"/>
      <c r="O104" s="536"/>
      <c r="P104" s="536"/>
      <c r="Q104" s="536"/>
      <c r="R104" s="537">
        <v>1</v>
      </c>
      <c r="S104" s="537"/>
      <c r="T104" s="440">
        <v>1</v>
      </c>
      <c r="U104" s="538">
        <f t="shared" si="3"/>
        <v>1</v>
      </c>
    </row>
    <row r="105" spans="1:21" ht="21" customHeight="1">
      <c r="A105" s="66" t="s">
        <v>31</v>
      </c>
      <c r="B105" s="384">
        <f aca="true" t="shared" si="5" ref="B105:T105">SUM(B83:B104)</f>
        <v>0</v>
      </c>
      <c r="C105" s="384">
        <f t="shared" si="5"/>
        <v>0</v>
      </c>
      <c r="D105" s="384">
        <f t="shared" si="5"/>
        <v>0</v>
      </c>
      <c r="E105" s="384">
        <f t="shared" si="5"/>
        <v>0</v>
      </c>
      <c r="F105" s="384">
        <f t="shared" si="5"/>
        <v>0</v>
      </c>
      <c r="G105" s="384">
        <f t="shared" si="5"/>
        <v>0</v>
      </c>
      <c r="H105" s="384">
        <f t="shared" si="5"/>
        <v>41</v>
      </c>
      <c r="I105" s="384">
        <f t="shared" si="5"/>
        <v>22</v>
      </c>
      <c r="J105" s="384">
        <f t="shared" si="5"/>
        <v>0</v>
      </c>
      <c r="K105" s="384">
        <f t="shared" si="5"/>
        <v>0</v>
      </c>
      <c r="L105" s="384">
        <f t="shared" si="5"/>
        <v>41</v>
      </c>
      <c r="M105" s="384">
        <f t="shared" si="5"/>
        <v>22</v>
      </c>
      <c r="N105" s="384">
        <f t="shared" si="5"/>
        <v>0</v>
      </c>
      <c r="O105" s="384">
        <f t="shared" si="5"/>
        <v>0</v>
      </c>
      <c r="P105" s="384">
        <f t="shared" si="5"/>
        <v>0</v>
      </c>
      <c r="Q105" s="384">
        <f t="shared" si="5"/>
        <v>2</v>
      </c>
      <c r="R105" s="384">
        <f t="shared" si="5"/>
        <v>46</v>
      </c>
      <c r="S105" s="384">
        <f t="shared" si="5"/>
        <v>16</v>
      </c>
      <c r="T105" s="384">
        <f t="shared" si="5"/>
        <v>24</v>
      </c>
      <c r="U105" s="387"/>
    </row>
    <row r="107" spans="1:12" ht="12.75">
      <c r="A107" s="554" t="s">
        <v>581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</row>
    <row r="110" spans="1:12" ht="38.25" customHeight="1">
      <c r="A110" s="555" t="s">
        <v>582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</row>
    <row r="113" spans="1:12" ht="12.75">
      <c r="A113" s="556" t="s">
        <v>583</v>
      </c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</row>
    <row r="123" spans="1:21" ht="20.25" customHeight="1">
      <c r="A123" s="34" t="s">
        <v>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0"/>
      <c r="O123" s="20"/>
      <c r="P123" s="20"/>
      <c r="Q123" s="20"/>
      <c r="R123" s="20"/>
      <c r="S123" s="20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0"/>
      <c r="O124" s="20"/>
      <c r="P124" s="20"/>
      <c r="Q124" s="20"/>
      <c r="R124" s="59"/>
      <c r="S124" s="20"/>
      <c r="T124" s="559" t="s">
        <v>577</v>
      </c>
      <c r="U124" s="559"/>
    </row>
    <row r="125" spans="1:21" ht="21.75" customHeight="1">
      <c r="A125" s="60" t="s">
        <v>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8"/>
      <c r="O125" s="58"/>
      <c r="P125" s="58"/>
      <c r="Q125" s="58"/>
      <c r="R125" s="58"/>
      <c r="S125" s="20"/>
      <c r="T125" s="2"/>
      <c r="U125" s="2"/>
    </row>
    <row r="126" spans="1:21" ht="22.5" customHeight="1">
      <c r="A126" s="60" t="s">
        <v>24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8"/>
      <c r="O126" s="58"/>
      <c r="P126" s="58"/>
      <c r="Q126" s="58"/>
      <c r="R126" s="58"/>
      <c r="S126" s="20"/>
      <c r="T126" s="2"/>
      <c r="U126" s="2"/>
    </row>
    <row r="127" spans="1:21" s="313" customFormat="1" ht="18" customHeight="1">
      <c r="A127" s="400" t="s">
        <v>340</v>
      </c>
      <c r="B127" s="403"/>
      <c r="C127" s="404"/>
      <c r="D127" s="404"/>
      <c r="E127" s="404"/>
      <c r="F127" s="404"/>
      <c r="G127" s="404"/>
      <c r="H127" s="404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310"/>
      <c r="U127" s="312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3"/>
      <c r="J128" s="13"/>
      <c r="K128" s="13"/>
      <c r="L128" s="39"/>
      <c r="M128" s="39"/>
      <c r="N128" s="39"/>
      <c r="O128" s="39"/>
      <c r="P128" s="39"/>
      <c r="Q128" s="39"/>
      <c r="R128" s="39"/>
      <c r="S128" s="39"/>
      <c r="T128" s="13"/>
      <c r="U128" s="12"/>
    </row>
    <row r="129" spans="1:21" s="313" customFormat="1" ht="18" customHeight="1">
      <c r="A129" s="314" t="s">
        <v>738</v>
      </c>
      <c r="B129" s="309"/>
      <c r="C129" s="315"/>
      <c r="D129" s="310"/>
      <c r="E129" s="311"/>
      <c r="F129" s="310"/>
      <c r="G129" s="310"/>
      <c r="H129" s="310"/>
      <c r="I129" s="311"/>
      <c r="J129" s="310"/>
      <c r="K129" s="311"/>
      <c r="L129" s="310"/>
      <c r="M129" s="311"/>
      <c r="N129" s="311"/>
      <c r="O129" s="311"/>
      <c r="P129" s="311"/>
      <c r="Q129" s="311"/>
      <c r="R129" s="311"/>
      <c r="S129" s="311"/>
      <c r="T129" s="310"/>
      <c r="U129" s="316"/>
    </row>
    <row r="130" spans="1: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T130" s="1"/>
      <c r="U130" s="1"/>
    </row>
    <row r="131" spans="1:21" ht="12.75">
      <c r="A131" s="22"/>
      <c r="B131" s="16" t="s">
        <v>5</v>
      </c>
      <c r="C131" s="16"/>
      <c r="D131" s="16"/>
      <c r="E131" s="16"/>
      <c r="F131" s="16"/>
      <c r="G131" s="16"/>
      <c r="H131" s="16"/>
      <c r="I131" s="16"/>
      <c r="J131" s="63"/>
      <c r="K131" s="63"/>
      <c r="L131" s="24"/>
      <c r="M131" s="30"/>
      <c r="N131" s="25"/>
      <c r="O131" s="26"/>
      <c r="P131" s="25"/>
      <c r="Q131" s="26"/>
      <c r="R131" s="25"/>
      <c r="S131" s="29"/>
      <c r="T131" s="24"/>
      <c r="U131" s="22"/>
    </row>
    <row r="132" spans="1:21" ht="48.75" customHeight="1">
      <c r="A132" s="31" t="s">
        <v>25</v>
      </c>
      <c r="B132" s="9" t="s">
        <v>9</v>
      </c>
      <c r="C132" s="9"/>
      <c r="D132" s="9" t="s">
        <v>10</v>
      </c>
      <c r="E132" s="9"/>
      <c r="F132" s="9" t="s">
        <v>11</v>
      </c>
      <c r="G132" s="9"/>
      <c r="H132" s="9" t="s">
        <v>26</v>
      </c>
      <c r="I132" s="28"/>
      <c r="J132" s="64" t="s">
        <v>27</v>
      </c>
      <c r="K132" s="64"/>
      <c r="L132" s="27" t="s">
        <v>12</v>
      </c>
      <c r="M132" s="32"/>
      <c r="N132" s="28" t="s">
        <v>13</v>
      </c>
      <c r="O132" s="9"/>
      <c r="P132" s="27" t="s">
        <v>14</v>
      </c>
      <c r="Q132" s="9"/>
      <c r="R132" s="55" t="s">
        <v>28</v>
      </c>
      <c r="S132" s="28"/>
      <c r="T132" s="65" t="s">
        <v>29</v>
      </c>
      <c r="U132" s="31" t="s">
        <v>30</v>
      </c>
    </row>
    <row r="133" spans="1:21" ht="12.75">
      <c r="A133" s="23"/>
      <c r="B133" s="10" t="s">
        <v>19</v>
      </c>
      <c r="C133" s="10" t="s">
        <v>20</v>
      </c>
      <c r="D133" s="10" t="s">
        <v>19</v>
      </c>
      <c r="E133" s="10" t="s">
        <v>20</v>
      </c>
      <c r="F133" s="10" t="s">
        <v>19</v>
      </c>
      <c r="G133" s="10" t="s">
        <v>20</v>
      </c>
      <c r="H133" s="10" t="s">
        <v>19</v>
      </c>
      <c r="I133" s="10" t="s">
        <v>20</v>
      </c>
      <c r="J133" s="10" t="s">
        <v>19</v>
      </c>
      <c r="K133" s="10" t="s">
        <v>20</v>
      </c>
      <c r="L133" s="11" t="s">
        <v>19</v>
      </c>
      <c r="M133" s="11" t="s">
        <v>20</v>
      </c>
      <c r="N133" s="10" t="s">
        <v>19</v>
      </c>
      <c r="O133" s="10" t="s">
        <v>20</v>
      </c>
      <c r="P133" s="10" t="s">
        <v>19</v>
      </c>
      <c r="Q133" s="10" t="s">
        <v>20</v>
      </c>
      <c r="R133" s="10" t="s">
        <v>19</v>
      </c>
      <c r="S133" s="19" t="s">
        <v>20</v>
      </c>
      <c r="T133" s="43"/>
      <c r="U133" s="44"/>
    </row>
    <row r="134" spans="1:21" ht="21.75" customHeight="1">
      <c r="A134" s="304"/>
      <c r="B134" s="423"/>
      <c r="C134" s="423"/>
      <c r="D134" s="423"/>
      <c r="E134" s="423"/>
      <c r="F134" s="423"/>
      <c r="G134" s="423"/>
      <c r="H134" s="440"/>
      <c r="I134" s="440"/>
      <c r="J134" s="305"/>
      <c r="K134" s="305"/>
      <c r="L134" s="385">
        <f>J134+H134+F134+D134+B134</f>
        <v>0</v>
      </c>
      <c r="M134" s="385">
        <f>K134+I134+G134+E134+C134</f>
        <v>0</v>
      </c>
      <c r="N134" s="423"/>
      <c r="O134" s="423"/>
      <c r="P134" s="423"/>
      <c r="Q134" s="423"/>
      <c r="R134" s="440"/>
      <c r="S134" s="440"/>
      <c r="T134" s="440"/>
      <c r="U134" s="303" t="e">
        <f>+R134+S134/T134</f>
        <v>#DIV/0!</v>
      </c>
    </row>
    <row r="135" spans="1:21" ht="21" customHeight="1">
      <c r="A135" s="66" t="s">
        <v>31</v>
      </c>
      <c r="B135" s="384">
        <f aca="true" t="shared" si="6" ref="B135:T135">SUM(B134:B134)</f>
        <v>0</v>
      </c>
      <c r="C135" s="384">
        <f t="shared" si="6"/>
        <v>0</v>
      </c>
      <c r="D135" s="384">
        <f t="shared" si="6"/>
        <v>0</v>
      </c>
      <c r="E135" s="384">
        <f t="shared" si="6"/>
        <v>0</v>
      </c>
      <c r="F135" s="384">
        <f t="shared" si="6"/>
        <v>0</v>
      </c>
      <c r="G135" s="384">
        <f t="shared" si="6"/>
        <v>0</v>
      </c>
      <c r="H135" s="384">
        <f t="shared" si="6"/>
        <v>0</v>
      </c>
      <c r="I135" s="384">
        <f t="shared" si="6"/>
        <v>0</v>
      </c>
      <c r="J135" s="384">
        <f t="shared" si="6"/>
        <v>0</v>
      </c>
      <c r="K135" s="384">
        <f t="shared" si="6"/>
        <v>0</v>
      </c>
      <c r="L135" s="384">
        <f t="shared" si="6"/>
        <v>0</v>
      </c>
      <c r="M135" s="384">
        <f t="shared" si="6"/>
        <v>0</v>
      </c>
      <c r="N135" s="384">
        <f t="shared" si="6"/>
        <v>0</v>
      </c>
      <c r="O135" s="384">
        <f t="shared" si="6"/>
        <v>0</v>
      </c>
      <c r="P135" s="384">
        <f t="shared" si="6"/>
        <v>0</v>
      </c>
      <c r="Q135" s="384">
        <f t="shared" si="6"/>
        <v>0</v>
      </c>
      <c r="R135" s="384">
        <f t="shared" si="6"/>
        <v>0</v>
      </c>
      <c r="S135" s="384">
        <f t="shared" si="6"/>
        <v>0</v>
      </c>
      <c r="T135" s="384">
        <f t="shared" si="6"/>
        <v>0</v>
      </c>
      <c r="U135" s="21"/>
    </row>
    <row r="139" spans="1:21" ht="19.5">
      <c r="A139" s="557" t="s">
        <v>312</v>
      </c>
      <c r="B139" s="557"/>
      <c r="C139" s="557"/>
      <c r="D139" s="557"/>
      <c r="E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</row>
    <row r="140" spans="1:21" ht="12.75">
      <c r="A140" s="22"/>
      <c r="B140" s="16" t="s">
        <v>5</v>
      </c>
      <c r="C140" s="16"/>
      <c r="D140" s="16"/>
      <c r="E140" s="16"/>
      <c r="F140" s="16"/>
      <c r="G140" s="16"/>
      <c r="H140" s="16"/>
      <c r="I140" s="16"/>
      <c r="J140" s="63"/>
      <c r="K140" s="63"/>
      <c r="L140" s="24"/>
      <c r="M140" s="30"/>
      <c r="N140" s="25"/>
      <c r="O140" s="26"/>
      <c r="P140" s="25"/>
      <c r="Q140" s="26"/>
      <c r="R140" s="25"/>
      <c r="S140" s="29"/>
      <c r="T140" s="24"/>
      <c r="U140" s="22"/>
    </row>
    <row r="141" spans="1:21" ht="48.75" customHeight="1">
      <c r="A141" s="31" t="s">
        <v>25</v>
      </c>
      <c r="B141" s="9" t="s">
        <v>9</v>
      </c>
      <c r="C141" s="9"/>
      <c r="D141" s="9" t="s">
        <v>10</v>
      </c>
      <c r="E141" s="9"/>
      <c r="F141" s="9" t="s">
        <v>11</v>
      </c>
      <c r="G141" s="9"/>
      <c r="H141" s="9" t="s">
        <v>26</v>
      </c>
      <c r="I141" s="28"/>
      <c r="J141" s="64" t="s">
        <v>27</v>
      </c>
      <c r="K141" s="64"/>
      <c r="L141" s="27" t="s">
        <v>12</v>
      </c>
      <c r="M141" s="32"/>
      <c r="N141" s="28" t="s">
        <v>13</v>
      </c>
      <c r="O141" s="9"/>
      <c r="P141" s="27" t="s">
        <v>14</v>
      </c>
      <c r="Q141" s="9"/>
      <c r="R141" s="55" t="s">
        <v>28</v>
      </c>
      <c r="S141" s="28"/>
      <c r="T141" s="65" t="s">
        <v>29</v>
      </c>
      <c r="U141" s="31" t="s">
        <v>30</v>
      </c>
    </row>
    <row r="142" spans="1:21" ht="12.75">
      <c r="A142" s="23"/>
      <c r="B142" s="10" t="s">
        <v>19</v>
      </c>
      <c r="C142" s="10" t="s">
        <v>20</v>
      </c>
      <c r="D142" s="10" t="s">
        <v>19</v>
      </c>
      <c r="E142" s="10" t="s">
        <v>20</v>
      </c>
      <c r="F142" s="10" t="s">
        <v>19</v>
      </c>
      <c r="G142" s="10" t="s">
        <v>20</v>
      </c>
      <c r="H142" s="10" t="s">
        <v>19</v>
      </c>
      <c r="I142" s="10" t="s">
        <v>20</v>
      </c>
      <c r="J142" s="10" t="s">
        <v>19</v>
      </c>
      <c r="K142" s="10" t="s">
        <v>20</v>
      </c>
      <c r="L142" s="11" t="s">
        <v>19</v>
      </c>
      <c r="M142" s="11" t="s">
        <v>20</v>
      </c>
      <c r="N142" s="10" t="s">
        <v>19</v>
      </c>
      <c r="O142" s="10" t="s">
        <v>20</v>
      </c>
      <c r="P142" s="10" t="s">
        <v>19</v>
      </c>
      <c r="Q142" s="10" t="s">
        <v>20</v>
      </c>
      <c r="R142" s="10" t="s">
        <v>19</v>
      </c>
      <c r="S142" s="19" t="s">
        <v>20</v>
      </c>
      <c r="T142" s="43"/>
      <c r="U142" s="44"/>
    </row>
    <row r="144" spans="1:21" ht="12.75">
      <c r="A144" s="66" t="s">
        <v>281</v>
      </c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9"/>
    </row>
    <row r="145" spans="1:21" ht="12.75">
      <c r="A145" s="66">
        <f>COUNTA(A14:A31)+COUNTA(A83:A104)+COUNTA(#REF!)</f>
        <v>38</v>
      </c>
      <c r="B145" s="268">
        <f aca="true" t="shared" si="7" ref="B145:U145">B135+B105+B32</f>
        <v>5</v>
      </c>
      <c r="C145" s="268">
        <f t="shared" si="7"/>
        <v>0</v>
      </c>
      <c r="D145" s="268">
        <f t="shared" si="7"/>
        <v>39</v>
      </c>
      <c r="E145" s="268">
        <f t="shared" si="7"/>
        <v>5</v>
      </c>
      <c r="F145" s="268">
        <f t="shared" si="7"/>
        <v>39</v>
      </c>
      <c r="G145" s="268">
        <f t="shared" si="7"/>
        <v>11</v>
      </c>
      <c r="H145" s="268">
        <f t="shared" si="7"/>
        <v>73</v>
      </c>
      <c r="I145" s="268">
        <f t="shared" si="7"/>
        <v>30</v>
      </c>
      <c r="J145" s="268">
        <f t="shared" si="7"/>
        <v>10</v>
      </c>
      <c r="K145" s="268">
        <f t="shared" si="7"/>
        <v>3</v>
      </c>
      <c r="L145" s="268">
        <f t="shared" si="7"/>
        <v>166</v>
      </c>
      <c r="M145" s="268">
        <f t="shared" si="7"/>
        <v>49</v>
      </c>
      <c r="N145" s="268">
        <f t="shared" si="7"/>
        <v>3</v>
      </c>
      <c r="O145" s="268">
        <f t="shared" si="7"/>
        <v>0</v>
      </c>
      <c r="P145" s="268">
        <f t="shared" si="7"/>
        <v>76</v>
      </c>
      <c r="Q145" s="268">
        <f t="shared" si="7"/>
        <v>19</v>
      </c>
      <c r="R145" s="268">
        <f t="shared" si="7"/>
        <v>90</v>
      </c>
      <c r="S145" s="268">
        <f t="shared" si="7"/>
        <v>27</v>
      </c>
      <c r="T145" s="268">
        <f t="shared" si="7"/>
        <v>56</v>
      </c>
      <c r="U145" s="268">
        <f t="shared" si="7"/>
        <v>0</v>
      </c>
    </row>
    <row r="148" spans="1:12" ht="12.75">
      <c r="A148" s="554" t="s">
        <v>581</v>
      </c>
      <c r="B148" s="554"/>
      <c r="C148" s="554"/>
      <c r="D148" s="554"/>
      <c r="E148" s="554"/>
      <c r="F148" s="554"/>
      <c r="G148" s="554"/>
      <c r="H148" s="554"/>
      <c r="I148" s="554"/>
      <c r="J148" s="554"/>
      <c r="K148" s="554"/>
      <c r="L148" s="554"/>
    </row>
    <row r="151" spans="1:12" ht="38.25" customHeight="1">
      <c r="A151" s="555" t="s">
        <v>582</v>
      </c>
      <c r="B151" s="555"/>
      <c r="C151" s="555"/>
      <c r="D151" s="555"/>
      <c r="E151" s="555"/>
      <c r="F151" s="555"/>
      <c r="G151" s="555"/>
      <c r="H151" s="555"/>
      <c r="I151" s="555"/>
      <c r="J151" s="555"/>
      <c r="K151" s="555"/>
      <c r="L151" s="555"/>
    </row>
    <row r="154" spans="1:12" ht="12.75">
      <c r="A154" s="556" t="s">
        <v>583</v>
      </c>
      <c r="B154" s="556"/>
      <c r="C154" s="556"/>
      <c r="D154" s="556"/>
      <c r="E154" s="556"/>
      <c r="F154" s="556"/>
      <c r="G154" s="556"/>
      <c r="H154" s="556"/>
      <c r="I154" s="556"/>
      <c r="J154" s="556"/>
      <c r="K154" s="556"/>
      <c r="L154" s="556"/>
    </row>
    <row r="160" ht="12.75">
      <c r="A160" s="39"/>
    </row>
    <row r="161" ht="12.75" hidden="1"/>
    <row r="162" ht="12.75" hidden="1">
      <c r="A162" t="s">
        <v>353</v>
      </c>
    </row>
    <row r="163" ht="12.75" hidden="1"/>
    <row r="164" spans="1:3" ht="12.75" hidden="1">
      <c r="A164" s="39" t="s">
        <v>279</v>
      </c>
      <c r="C164">
        <f>'[1]Paty'!C31</f>
        <v>212</v>
      </c>
    </row>
    <row r="165" ht="12.75" hidden="1"/>
    <row r="166" ht="12.75" hidden="1"/>
    <row r="167" spans="1:3" ht="12.75" hidden="1">
      <c r="A167" s="39" t="s">
        <v>281</v>
      </c>
      <c r="C167">
        <f>'[1]Paty'!C34</f>
        <v>8</v>
      </c>
    </row>
    <row r="168" ht="12.75" hidden="1"/>
    <row r="169" spans="1:3" ht="12.75" hidden="1">
      <c r="A169" t="s">
        <v>297</v>
      </c>
      <c r="C169">
        <f>'[1]Paty'!C36</f>
        <v>23</v>
      </c>
    </row>
    <row r="170" ht="12.75" hidden="1"/>
    <row r="171" ht="12.75" hidden="1"/>
    <row r="172" spans="1:3" ht="12.75" hidden="1">
      <c r="A172" t="s">
        <v>296</v>
      </c>
      <c r="C172">
        <f>'[1]Paty'!C39</f>
        <v>49</v>
      </c>
    </row>
    <row r="173" ht="12.75" hidden="1"/>
    <row r="174" ht="12.75" hidden="1"/>
    <row r="175" ht="12.75" hidden="1"/>
    <row r="176" spans="1:3" ht="12.75" hidden="1">
      <c r="A176" t="s">
        <v>354</v>
      </c>
      <c r="C176">
        <f>R145+S145+C172</f>
        <v>166</v>
      </c>
    </row>
    <row r="177" ht="12.75" hidden="1"/>
    <row r="178" ht="12.75" hidden="1"/>
  </sheetData>
  <sheetProtection/>
  <mergeCells count="16">
    <mergeCell ref="A51:T51"/>
    <mergeCell ref="A110:L110"/>
    <mergeCell ref="A113:L113"/>
    <mergeCell ref="T124:U124"/>
    <mergeCell ref="T6:U6"/>
    <mergeCell ref="A34:L34"/>
    <mergeCell ref="A139:U139"/>
    <mergeCell ref="A148:L148"/>
    <mergeCell ref="A151:L151"/>
    <mergeCell ref="A154:L154"/>
    <mergeCell ref="A37:L37"/>
    <mergeCell ref="A40:L40"/>
    <mergeCell ref="A48:U48"/>
    <mergeCell ref="T49:U49"/>
    <mergeCell ref="A50:T50"/>
    <mergeCell ref="A107:L107"/>
  </mergeCells>
  <printOptions horizontalCentered="1" verticalCentered="1"/>
  <pageMargins left="0.7874015748031497" right="0.1968503937007874" top="0.7874015748031497" bottom="2.8" header="0.5118110236220472" footer="0.5118110236220472"/>
  <pageSetup firstPageNumber="2" useFirstPageNumber="1" fitToHeight="0" fitToWidth="1" horizontalDpi="600" verticalDpi="600" orientation="portrait" scale="77" r:id="rId2"/>
  <headerFooter alignWithMargins="0">
    <oddFooter>&amp;C&amp;P</oddFooter>
  </headerFooter>
  <rowBreaks count="2" manualBreakCount="2">
    <brk id="33" max="20" man="1"/>
    <brk id="8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showGridLines="0" zoomScaleSheetLayoutView="100" workbookViewId="0" topLeftCell="A29">
      <selection activeCell="M38" sqref="M38"/>
    </sheetView>
  </sheetViews>
  <sheetFormatPr defaultColWidth="11.421875" defaultRowHeight="12.75"/>
  <cols>
    <col min="1" max="3" width="11.421875" style="69" customWidth="1"/>
    <col min="4" max="4" width="13.57421875" style="69" customWidth="1"/>
    <col min="5" max="5" width="6.57421875" style="69" customWidth="1"/>
    <col min="6" max="6" width="5.7109375" style="69" customWidth="1"/>
    <col min="7" max="7" width="6.8515625" style="69" customWidth="1"/>
    <col min="8" max="8" width="8.57421875" style="69" customWidth="1"/>
    <col min="9" max="9" width="13.140625" style="69" customWidth="1"/>
    <col min="10" max="10" width="14.00390625" style="69" customWidth="1"/>
    <col min="11" max="11" width="14.7109375" style="69" customWidth="1"/>
    <col min="12" max="16384" width="11.421875" style="69" customWidth="1"/>
  </cols>
  <sheetData>
    <row r="2" spans="1:11" ht="23.25" customHeight="1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4:11" ht="12.75">
      <c r="D3" s="70"/>
      <c r="E3" s="70"/>
      <c r="F3" s="70"/>
      <c r="G3" s="70"/>
      <c r="H3" s="70"/>
      <c r="I3" s="70"/>
      <c r="J3" s="559" t="s">
        <v>577</v>
      </c>
      <c r="K3" s="562"/>
    </row>
    <row r="4" spans="1:11" ht="24" customHeight="1">
      <c r="A4" s="71" t="s">
        <v>32</v>
      </c>
      <c r="B4" s="72"/>
      <c r="C4" s="72"/>
      <c r="D4" s="73"/>
      <c r="E4" s="73"/>
      <c r="F4" s="73"/>
      <c r="G4" s="73"/>
      <c r="H4" s="73"/>
      <c r="I4" s="73"/>
      <c r="J4" s="68"/>
      <c r="K4" s="68"/>
    </row>
    <row r="5" spans="2:11" ht="24" customHeight="1">
      <c r="B5" s="72"/>
      <c r="C5" s="72"/>
      <c r="D5" s="573" t="s">
        <v>33</v>
      </c>
      <c r="E5" s="573"/>
      <c r="F5" s="573"/>
      <c r="G5" s="573"/>
      <c r="H5" s="573"/>
      <c r="I5" s="573"/>
      <c r="J5" s="68" t="s">
        <v>577</v>
      </c>
      <c r="K5" s="68"/>
    </row>
    <row r="6" spans="1:11" s="320" customFormat="1" ht="25.5" customHeight="1">
      <c r="A6" s="400" t="s">
        <v>340</v>
      </c>
      <c r="B6" s="401"/>
      <c r="C6" s="402"/>
      <c r="D6" s="402"/>
      <c r="E6" s="402"/>
      <c r="F6" s="402"/>
      <c r="G6" s="402"/>
      <c r="H6" s="402"/>
      <c r="I6" s="401"/>
      <c r="J6" s="401"/>
      <c r="K6" s="319"/>
    </row>
    <row r="7" s="320" customFormat="1" ht="10.5" customHeight="1">
      <c r="B7" s="317"/>
    </row>
    <row r="8" spans="1:11" s="324" customFormat="1" ht="25.5" customHeight="1">
      <c r="A8" s="321" t="s">
        <v>738</v>
      </c>
      <c r="B8" s="317"/>
      <c r="C8" s="317"/>
      <c r="D8" s="317"/>
      <c r="E8" s="317"/>
      <c r="F8" s="317"/>
      <c r="G8" s="317"/>
      <c r="H8" s="317"/>
      <c r="I8" s="322"/>
      <c r="J8" s="322"/>
      <c r="K8" s="323"/>
    </row>
    <row r="9" spans="1:11" ht="12.75">
      <c r="A9" s="77"/>
      <c r="B9" s="77"/>
      <c r="C9" s="77"/>
      <c r="D9" s="76"/>
      <c r="E9" s="78" t="s">
        <v>34</v>
      </c>
      <c r="F9" s="79"/>
      <c r="G9" s="80"/>
      <c r="H9" s="81"/>
      <c r="I9" s="82"/>
      <c r="J9" s="77"/>
      <c r="K9" s="83"/>
    </row>
    <row r="10" spans="1:11" ht="12.75">
      <c r="A10" s="84"/>
      <c r="B10" s="85"/>
      <c r="C10" s="85"/>
      <c r="D10" s="84"/>
      <c r="E10" s="80" t="s">
        <v>35</v>
      </c>
      <c r="F10" s="86"/>
      <c r="G10" s="87" t="s">
        <v>36</v>
      </c>
      <c r="H10" s="88"/>
      <c r="I10" s="89"/>
      <c r="J10" s="90"/>
      <c r="K10" s="91"/>
    </row>
    <row r="11" spans="1:11" ht="42.75" customHeight="1">
      <c r="A11" s="92" t="s">
        <v>37</v>
      </c>
      <c r="B11" s="93"/>
      <c r="C11" s="94"/>
      <c r="D11" s="95" t="s">
        <v>38</v>
      </c>
      <c r="E11" s="96" t="s">
        <v>19</v>
      </c>
      <c r="F11" s="97" t="s">
        <v>20</v>
      </c>
      <c r="G11" s="96" t="s">
        <v>19</v>
      </c>
      <c r="H11" s="98" t="s">
        <v>20</v>
      </c>
      <c r="I11" s="99" t="s">
        <v>39</v>
      </c>
      <c r="J11" s="99" t="s">
        <v>40</v>
      </c>
      <c r="K11" s="95" t="s">
        <v>41</v>
      </c>
    </row>
    <row r="12" spans="1:11" ht="18" customHeight="1">
      <c r="A12" s="563" t="s">
        <v>251</v>
      </c>
      <c r="B12" s="564"/>
      <c r="C12" s="565"/>
      <c r="D12" s="393" t="s">
        <v>252</v>
      </c>
      <c r="E12" s="388">
        <v>7</v>
      </c>
      <c r="F12" s="305">
        <v>2</v>
      </c>
      <c r="G12" s="305">
        <v>11</v>
      </c>
      <c r="H12" s="305">
        <v>0</v>
      </c>
      <c r="I12" s="305">
        <v>8</v>
      </c>
      <c r="J12" s="390">
        <v>15</v>
      </c>
      <c r="K12" s="386">
        <v>58</v>
      </c>
    </row>
    <row r="13" spans="1:11" ht="18" customHeight="1">
      <c r="A13" s="290"/>
      <c r="B13" s="291"/>
      <c r="C13" s="292"/>
      <c r="D13" s="292"/>
      <c r="E13" s="291"/>
      <c r="F13" s="290"/>
      <c r="G13" s="290"/>
      <c r="H13" s="290"/>
      <c r="I13" s="290"/>
      <c r="J13" s="290"/>
      <c r="K13" s="293"/>
    </row>
    <row r="14" spans="1:11" ht="18" customHeight="1">
      <c r="A14" s="445"/>
      <c r="B14" s="291"/>
      <c r="C14" s="292"/>
      <c r="D14" s="292"/>
      <c r="E14" s="291"/>
      <c r="F14" s="290"/>
      <c r="G14" s="290"/>
      <c r="H14" s="290"/>
      <c r="I14" s="290"/>
      <c r="J14" s="290"/>
      <c r="K14" s="293"/>
    </row>
    <row r="15" spans="1:11" ht="18" customHeight="1">
      <c r="A15" s="290"/>
      <c r="B15" s="291"/>
      <c r="C15" s="292"/>
      <c r="D15" s="292"/>
      <c r="E15" s="291"/>
      <c r="F15" s="290"/>
      <c r="G15" s="290"/>
      <c r="H15" s="290"/>
      <c r="I15" s="290"/>
      <c r="J15" s="290"/>
      <c r="K15" s="293"/>
    </row>
    <row r="16" spans="1:11" ht="18" customHeight="1">
      <c r="A16" s="290"/>
      <c r="B16" s="291"/>
      <c r="C16" s="292"/>
      <c r="D16" s="292"/>
      <c r="E16" s="291"/>
      <c r="F16" s="290"/>
      <c r="G16" s="290"/>
      <c r="H16" s="290"/>
      <c r="I16" s="290"/>
      <c r="J16" s="290"/>
      <c r="K16" s="293"/>
    </row>
    <row r="17" spans="1:11" ht="18" customHeight="1">
      <c r="A17" s="290"/>
      <c r="B17" s="291"/>
      <c r="C17" s="292"/>
      <c r="D17" s="292"/>
      <c r="E17" s="291"/>
      <c r="F17" s="290"/>
      <c r="G17" s="290"/>
      <c r="H17" s="290"/>
      <c r="I17" s="290"/>
      <c r="J17" s="290"/>
      <c r="K17" s="293"/>
    </row>
    <row r="18" spans="1:11" ht="18" customHeight="1">
      <c r="A18" s="290"/>
      <c r="B18" s="291"/>
      <c r="C18" s="292"/>
      <c r="D18" s="292"/>
      <c r="E18" s="291"/>
      <c r="F18" s="290"/>
      <c r="G18" s="290"/>
      <c r="H18" s="290"/>
      <c r="I18" s="290"/>
      <c r="J18" s="290"/>
      <c r="K18" s="293"/>
    </row>
    <row r="19" spans="1:11" ht="18" customHeight="1">
      <c r="A19" s="290"/>
      <c r="B19" s="291"/>
      <c r="C19" s="292"/>
      <c r="D19" s="292"/>
      <c r="E19" s="291"/>
      <c r="F19" s="290"/>
      <c r="G19" s="290"/>
      <c r="H19" s="290"/>
      <c r="I19" s="290"/>
      <c r="J19" s="290"/>
      <c r="K19" s="293"/>
    </row>
    <row r="20" spans="1:11" ht="18" customHeight="1">
      <c r="A20" s="290"/>
      <c r="B20" s="291"/>
      <c r="C20" s="292"/>
      <c r="D20" s="292"/>
      <c r="E20" s="291"/>
      <c r="F20" s="290"/>
      <c r="G20" s="290"/>
      <c r="H20" s="290"/>
      <c r="I20" s="290"/>
      <c r="J20" s="290"/>
      <c r="K20" s="293"/>
    </row>
    <row r="21" spans="1:11" ht="18" customHeight="1">
      <c r="A21" s="290"/>
      <c r="B21" s="291"/>
      <c r="C21" s="292"/>
      <c r="D21" s="292"/>
      <c r="E21" s="291"/>
      <c r="F21" s="290"/>
      <c r="G21" s="290"/>
      <c r="H21" s="290"/>
      <c r="I21" s="290"/>
      <c r="J21" s="290"/>
      <c r="K21" s="293"/>
    </row>
    <row r="22" spans="1:11" ht="18" customHeight="1">
      <c r="A22" s="290"/>
      <c r="B22" s="291"/>
      <c r="C22" s="292"/>
      <c r="D22" s="292"/>
      <c r="E22" s="291"/>
      <c r="F22" s="290"/>
      <c r="G22" s="290"/>
      <c r="H22" s="290"/>
      <c r="I22" s="290"/>
      <c r="J22" s="290"/>
      <c r="K22" s="293"/>
    </row>
    <row r="23" spans="1:11" ht="18" customHeight="1">
      <c r="A23" s="290"/>
      <c r="B23" s="291"/>
      <c r="C23" s="292"/>
      <c r="D23" s="292"/>
      <c r="E23" s="291"/>
      <c r="F23" s="290"/>
      <c r="G23" s="290"/>
      <c r="H23" s="290"/>
      <c r="I23" s="290"/>
      <c r="J23" s="290"/>
      <c r="K23" s="293"/>
    </row>
    <row r="24" spans="1:11" ht="18" customHeight="1">
      <c r="A24" s="100" t="s">
        <v>42</v>
      </c>
      <c r="B24" s="101"/>
      <c r="C24" s="101"/>
      <c r="D24" s="102"/>
      <c r="E24" s="389">
        <f>SUM(E12:E23)</f>
        <v>7</v>
      </c>
      <c r="F24" s="389">
        <f aca="true" t="shared" si="0" ref="F24:K24">SUM(F12:F23)</f>
        <v>2</v>
      </c>
      <c r="G24" s="389">
        <f t="shared" si="0"/>
        <v>11</v>
      </c>
      <c r="H24" s="389">
        <f t="shared" si="0"/>
        <v>0</v>
      </c>
      <c r="I24" s="389">
        <f t="shared" si="0"/>
        <v>8</v>
      </c>
      <c r="J24" s="389">
        <f>SUM(J12:J23)</f>
        <v>15</v>
      </c>
      <c r="K24" s="389">
        <f t="shared" si="0"/>
        <v>58</v>
      </c>
    </row>
    <row r="25" spans="1:11" ht="18" customHeight="1">
      <c r="A25" s="103"/>
      <c r="B25" s="103"/>
      <c r="C25" s="103"/>
      <c r="D25" s="103"/>
      <c r="E25" s="104"/>
      <c r="F25" s="104"/>
      <c r="G25" s="104"/>
      <c r="H25" s="104"/>
      <c r="I25" s="104"/>
      <c r="J25" s="104"/>
      <c r="K25" s="104"/>
    </row>
    <row r="26" spans="1:11" ht="9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>
      <c r="A27" s="76"/>
      <c r="B27" s="77"/>
      <c r="C27" s="77"/>
      <c r="D27" s="76"/>
      <c r="E27" s="105" t="s">
        <v>43</v>
      </c>
      <c r="F27" s="80"/>
      <c r="G27" s="80"/>
      <c r="H27" s="86"/>
      <c r="I27" s="106"/>
      <c r="J27" s="83"/>
      <c r="K27" s="107"/>
    </row>
    <row r="28" spans="1:11" ht="39" customHeight="1">
      <c r="A28" s="92" t="s">
        <v>44</v>
      </c>
      <c r="B28" s="93"/>
      <c r="C28" s="94"/>
      <c r="D28" s="108" t="s">
        <v>45</v>
      </c>
      <c r="E28" s="80" t="s">
        <v>19</v>
      </c>
      <c r="F28" s="81"/>
      <c r="G28" s="80" t="s">
        <v>20</v>
      </c>
      <c r="H28" s="81"/>
      <c r="I28" s="99" t="s">
        <v>46</v>
      </c>
      <c r="J28" s="99" t="s">
        <v>47</v>
      </c>
      <c r="K28" s="95" t="s">
        <v>48</v>
      </c>
    </row>
    <row r="29" spans="1:11" ht="18" customHeight="1">
      <c r="A29" s="566" t="s">
        <v>253</v>
      </c>
      <c r="B29" s="567"/>
      <c r="C29" s="568"/>
      <c r="D29" s="393" t="s">
        <v>252</v>
      </c>
      <c r="E29" s="569">
        <v>3</v>
      </c>
      <c r="F29" s="570"/>
      <c r="G29" s="569">
        <v>0</v>
      </c>
      <c r="H29" s="570"/>
      <c r="I29" s="302">
        <v>0</v>
      </c>
      <c r="J29" s="551">
        <v>2</v>
      </c>
      <c r="K29" s="302">
        <v>31</v>
      </c>
    </row>
    <row r="30" spans="1:11" ht="18" customHeight="1">
      <c r="A30" s="290"/>
      <c r="B30" s="291"/>
      <c r="C30" s="292"/>
      <c r="D30" s="292"/>
      <c r="E30" s="571"/>
      <c r="F30" s="572"/>
      <c r="G30" s="571"/>
      <c r="H30" s="572"/>
      <c r="I30" s="391"/>
      <c r="J30" s="391"/>
      <c r="K30" s="288"/>
    </row>
    <row r="31" spans="1:11" ht="18" customHeight="1">
      <c r="A31" s="290"/>
      <c r="B31" s="291"/>
      <c r="C31" s="292"/>
      <c r="D31" s="292"/>
      <c r="E31" s="571"/>
      <c r="F31" s="572"/>
      <c r="G31" s="571"/>
      <c r="H31" s="572"/>
      <c r="I31" s="391"/>
      <c r="J31" s="391"/>
      <c r="K31" s="288"/>
    </row>
    <row r="32" spans="1:11" ht="18" customHeight="1">
      <c r="A32" s="290"/>
      <c r="B32" s="291"/>
      <c r="C32" s="292"/>
      <c r="D32" s="292"/>
      <c r="E32" s="571"/>
      <c r="F32" s="572"/>
      <c r="G32" s="571"/>
      <c r="H32" s="572"/>
      <c r="I32" s="391"/>
      <c r="J32" s="391"/>
      <c r="K32" s="288"/>
    </row>
    <row r="33" spans="1:11" ht="18" customHeight="1">
      <c r="A33" s="290"/>
      <c r="B33" s="291"/>
      <c r="C33" s="292"/>
      <c r="D33" s="292"/>
      <c r="E33" s="571"/>
      <c r="F33" s="572"/>
      <c r="G33" s="571"/>
      <c r="H33" s="572"/>
      <c r="I33" s="391"/>
      <c r="J33" s="391"/>
      <c r="K33" s="288"/>
    </row>
    <row r="34" spans="1:11" ht="18" customHeight="1">
      <c r="A34" s="290"/>
      <c r="B34" s="291"/>
      <c r="C34" s="292"/>
      <c r="D34" s="292"/>
      <c r="E34" s="571"/>
      <c r="F34" s="572"/>
      <c r="G34" s="571"/>
      <c r="H34" s="572"/>
      <c r="I34" s="391"/>
      <c r="J34" s="391"/>
      <c r="K34" s="288"/>
    </row>
    <row r="35" spans="1:11" ht="18" customHeight="1">
      <c r="A35" s="290"/>
      <c r="B35" s="291"/>
      <c r="C35" s="292"/>
      <c r="D35" s="292"/>
      <c r="E35" s="571"/>
      <c r="F35" s="572"/>
      <c r="G35" s="571"/>
      <c r="H35" s="572"/>
      <c r="I35" s="391"/>
      <c r="J35" s="391"/>
      <c r="K35" s="288"/>
    </row>
    <row r="36" spans="1:11" ht="18" customHeight="1">
      <c r="A36" s="290"/>
      <c r="B36" s="291"/>
      <c r="C36" s="292"/>
      <c r="D36" s="292"/>
      <c r="E36" s="571"/>
      <c r="F36" s="572"/>
      <c r="G36" s="571"/>
      <c r="H36" s="572"/>
      <c r="I36" s="391"/>
      <c r="J36" s="391"/>
      <c r="K36" s="288"/>
    </row>
    <row r="37" spans="1:11" ht="18" customHeight="1">
      <c r="A37" s="290"/>
      <c r="B37" s="291"/>
      <c r="C37" s="292"/>
      <c r="D37" s="292"/>
      <c r="E37" s="571"/>
      <c r="F37" s="572"/>
      <c r="G37" s="571"/>
      <c r="H37" s="572"/>
      <c r="I37" s="391"/>
      <c r="J37" s="391"/>
      <c r="K37" s="288"/>
    </row>
    <row r="38" spans="1:11" ht="18" customHeight="1">
      <c r="A38" s="290"/>
      <c r="B38" s="291"/>
      <c r="C38" s="292"/>
      <c r="D38" s="292"/>
      <c r="E38" s="571"/>
      <c r="F38" s="572"/>
      <c r="G38" s="571"/>
      <c r="H38" s="572"/>
      <c r="I38" s="391"/>
      <c r="J38" s="391"/>
      <c r="K38" s="288"/>
    </row>
    <row r="39" spans="1:11" ht="18" customHeight="1">
      <c r="A39" s="290"/>
      <c r="B39" s="291"/>
      <c r="C39" s="292"/>
      <c r="D39" s="292"/>
      <c r="E39" s="571"/>
      <c r="F39" s="572"/>
      <c r="G39" s="571"/>
      <c r="H39" s="572"/>
      <c r="I39" s="391"/>
      <c r="J39" s="391"/>
      <c r="K39" s="288"/>
    </row>
    <row r="40" spans="1:11" ht="18" customHeight="1">
      <c r="A40" s="109"/>
      <c r="B40" s="110" t="s">
        <v>49</v>
      </c>
      <c r="C40" s="111"/>
      <c r="D40" s="111"/>
      <c r="E40" s="574">
        <f>SUM(E29:F39)</f>
        <v>3</v>
      </c>
      <c r="F40" s="575"/>
      <c r="G40" s="574">
        <f>SUM(G29:H39)</f>
        <v>0</v>
      </c>
      <c r="H40" s="575"/>
      <c r="I40" s="392">
        <f>SUM(I29:I39)</f>
        <v>0</v>
      </c>
      <c r="J40" s="184">
        <f>SUM(J29:J39)</f>
        <v>2</v>
      </c>
      <c r="K40" s="184">
        <f>SUM(K29:K39)</f>
        <v>31</v>
      </c>
    </row>
    <row r="43" spans="1:12" ht="12.75">
      <c r="A43" s="554" t="s">
        <v>581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2"/>
    </row>
    <row r="44" ht="12.75"/>
    <row r="45" ht="12.75"/>
    <row r="46" spans="1:12" ht="38.25" customHeight="1">
      <c r="A46" s="555" t="s">
        <v>582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3"/>
    </row>
    <row r="47" ht="12.75"/>
    <row r="48" ht="12.75"/>
    <row r="49" spans="1:12" ht="12.75">
      <c r="A49" s="556" t="s">
        <v>583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2"/>
    </row>
  </sheetData>
  <sheetProtection/>
  <mergeCells count="31">
    <mergeCell ref="G31:H31"/>
    <mergeCell ref="E39:F39"/>
    <mergeCell ref="G33:H33"/>
    <mergeCell ref="G38:H38"/>
    <mergeCell ref="E37:F37"/>
    <mergeCell ref="G34:H34"/>
    <mergeCell ref="G40:H40"/>
    <mergeCell ref="G39:H39"/>
    <mergeCell ref="E40:F40"/>
    <mergeCell ref="E36:F36"/>
    <mergeCell ref="E38:F38"/>
    <mergeCell ref="J3:K3"/>
    <mergeCell ref="D5:I5"/>
    <mergeCell ref="G36:H36"/>
    <mergeCell ref="G37:H37"/>
    <mergeCell ref="G29:H29"/>
    <mergeCell ref="E30:F30"/>
    <mergeCell ref="E33:F33"/>
    <mergeCell ref="E35:F35"/>
    <mergeCell ref="G30:H30"/>
    <mergeCell ref="E32:F32"/>
    <mergeCell ref="A43:K43"/>
    <mergeCell ref="A46:K46"/>
    <mergeCell ref="A49:K49"/>
    <mergeCell ref="A12:C12"/>
    <mergeCell ref="A29:C29"/>
    <mergeCell ref="E29:F29"/>
    <mergeCell ref="E34:F34"/>
    <mergeCell ref="G35:H35"/>
    <mergeCell ref="E31:F31"/>
    <mergeCell ref="G32:H32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scale="89" r:id="rId2"/>
  <headerFooter alignWithMargins="0">
    <oddFooter>&amp;C&amp;12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2"/>
  <sheetViews>
    <sheetView showGridLines="0" zoomScaleSheetLayoutView="85" zoomScalePageLayoutView="40" workbookViewId="0" topLeftCell="A1">
      <selection activeCell="I21" sqref="I21"/>
    </sheetView>
  </sheetViews>
  <sheetFormatPr defaultColWidth="11.421875" defaultRowHeight="12.75"/>
  <cols>
    <col min="1" max="1" width="15.140625" style="479" bestFit="1" customWidth="1"/>
    <col min="2" max="2" width="22.421875" style="479" customWidth="1"/>
    <col min="3" max="3" width="39.00390625" style="479" bestFit="1" customWidth="1"/>
    <col min="4" max="4" width="11.8515625" style="479" customWidth="1"/>
    <col min="5" max="5" width="45.421875" style="479" bestFit="1" customWidth="1"/>
    <col min="6" max="6" width="11.57421875" style="479" customWidth="1"/>
    <col min="7" max="7" width="10.57421875" style="479" customWidth="1"/>
    <col min="8" max="16384" width="11.421875" style="479" customWidth="1"/>
  </cols>
  <sheetData>
    <row r="2" spans="2:7" ht="12.75">
      <c r="B2" s="480" t="s">
        <v>22</v>
      </c>
      <c r="C2" s="481"/>
      <c r="D2" s="481"/>
      <c r="E2" s="481"/>
      <c r="F2" s="481"/>
      <c r="G2" s="481"/>
    </row>
    <row r="4" spans="2:7" ht="12.75">
      <c r="B4" s="480" t="s">
        <v>50</v>
      </c>
      <c r="C4" s="482"/>
      <c r="D4" s="482"/>
      <c r="E4" s="481"/>
      <c r="F4" s="481"/>
      <c r="G4" s="481"/>
    </row>
    <row r="5" spans="2:7" ht="12.75">
      <c r="B5" s="480" t="s">
        <v>51</v>
      </c>
      <c r="C5" s="482"/>
      <c r="D5" s="482"/>
      <c r="E5" s="481"/>
      <c r="F5" s="481"/>
      <c r="G5" s="481"/>
    </row>
    <row r="6" spans="2:7" ht="12.75">
      <c r="B6" s="480"/>
      <c r="C6" s="481"/>
      <c r="D6" s="481"/>
      <c r="E6" s="481"/>
      <c r="F6" s="576" t="s">
        <v>577</v>
      </c>
      <c r="G6" s="577"/>
    </row>
    <row r="7" spans="2:17" ht="15">
      <c r="B7" s="484" t="s">
        <v>340</v>
      </c>
      <c r="C7" s="485"/>
      <c r="D7" s="485"/>
      <c r="E7" s="486"/>
      <c r="F7" s="485"/>
      <c r="G7" s="487"/>
      <c r="Q7" s="479" t="s">
        <v>341</v>
      </c>
    </row>
    <row r="8" spans="2:7" ht="15">
      <c r="B8" s="488"/>
      <c r="C8" s="488"/>
      <c r="D8" s="488"/>
      <c r="E8" s="488"/>
      <c r="F8" s="488"/>
      <c r="G8" s="488"/>
    </row>
    <row r="9" spans="2:7" ht="15">
      <c r="B9" s="489" t="s">
        <v>738</v>
      </c>
      <c r="C9" s="490"/>
      <c r="D9" s="491"/>
      <c r="E9" s="491"/>
      <c r="F9" s="491"/>
      <c r="G9" s="487"/>
    </row>
    <row r="10" spans="2:7" ht="12.75">
      <c r="B10" s="492"/>
      <c r="C10" s="493"/>
      <c r="D10" s="492"/>
      <c r="E10" s="492"/>
      <c r="F10" s="492"/>
      <c r="G10" s="492"/>
    </row>
    <row r="12" spans="2:7" ht="12.75">
      <c r="B12" s="494"/>
      <c r="C12" s="495"/>
      <c r="D12" s="496"/>
      <c r="E12" s="497"/>
      <c r="F12" s="498" t="s">
        <v>52</v>
      </c>
      <c r="G12" s="499"/>
    </row>
    <row r="13" spans="2:7" ht="25.5">
      <c r="B13" s="500" t="s">
        <v>53</v>
      </c>
      <c r="C13" s="500" t="s">
        <v>54</v>
      </c>
      <c r="D13" s="500" t="s">
        <v>55</v>
      </c>
      <c r="E13" s="500" t="s">
        <v>56</v>
      </c>
      <c r="F13" s="501" t="s">
        <v>19</v>
      </c>
      <c r="G13" s="502" t="s">
        <v>20</v>
      </c>
    </row>
    <row r="14" spans="1:8" ht="15">
      <c r="A14" s="503" t="s">
        <v>740</v>
      </c>
      <c r="B14" s="518" t="s">
        <v>622</v>
      </c>
      <c r="C14" s="504" t="s">
        <v>601</v>
      </c>
      <c r="D14" s="505">
        <v>2</v>
      </c>
      <c r="E14" s="506" t="s">
        <v>642</v>
      </c>
      <c r="F14" s="505" t="s">
        <v>349</v>
      </c>
      <c r="G14" s="507"/>
      <c r="H14" s="508"/>
    </row>
    <row r="15" spans="1:7" ht="14.25">
      <c r="A15" s="509"/>
      <c r="B15" s="518" t="s">
        <v>648</v>
      </c>
      <c r="C15" s="504" t="s">
        <v>603</v>
      </c>
      <c r="D15" s="510">
        <v>1</v>
      </c>
      <c r="E15" s="506" t="s">
        <v>642</v>
      </c>
      <c r="F15" s="511" t="s">
        <v>349</v>
      </c>
      <c r="G15" s="512"/>
    </row>
    <row r="16" spans="1:7" ht="28.5">
      <c r="A16" s="509"/>
      <c r="B16" s="513" t="s">
        <v>621</v>
      </c>
      <c r="C16" s="504" t="s">
        <v>612</v>
      </c>
      <c r="D16" s="514">
        <v>2</v>
      </c>
      <c r="E16" s="515" t="s">
        <v>613</v>
      </c>
      <c r="F16" s="516" t="s">
        <v>349</v>
      </c>
      <c r="G16" s="517"/>
    </row>
    <row r="17" spans="1:7" ht="14.25">
      <c r="A17" s="509"/>
      <c r="B17" s="518" t="s">
        <v>611</v>
      </c>
      <c r="C17" s="504" t="s">
        <v>587</v>
      </c>
      <c r="D17" s="519">
        <v>2</v>
      </c>
      <c r="E17" s="515" t="s">
        <v>617</v>
      </c>
      <c r="F17" s="516" t="s">
        <v>349</v>
      </c>
      <c r="G17" s="478"/>
    </row>
    <row r="18" spans="1:7" ht="14.25">
      <c r="A18" s="509"/>
      <c r="B18" s="518" t="s">
        <v>622</v>
      </c>
      <c r="C18" s="504" t="s">
        <v>744</v>
      </c>
      <c r="D18" s="519">
        <v>2</v>
      </c>
      <c r="E18" s="515" t="s">
        <v>628</v>
      </c>
      <c r="F18" s="516" t="s">
        <v>349</v>
      </c>
      <c r="G18" s="478"/>
    </row>
    <row r="19" spans="1:7" ht="14.25">
      <c r="A19" s="509"/>
      <c r="B19" s="518" t="s">
        <v>785</v>
      </c>
      <c r="C19" s="504" t="s">
        <v>742</v>
      </c>
      <c r="D19" s="519">
        <v>1</v>
      </c>
      <c r="E19" s="515" t="s">
        <v>630</v>
      </c>
      <c r="F19" s="516" t="s">
        <v>349</v>
      </c>
      <c r="G19" s="478"/>
    </row>
    <row r="20" spans="1:7" ht="28.5">
      <c r="A20" s="509"/>
      <c r="B20" s="518" t="s">
        <v>618</v>
      </c>
      <c r="C20" s="504" t="s">
        <v>603</v>
      </c>
      <c r="D20" s="519">
        <v>1</v>
      </c>
      <c r="E20" s="515" t="s">
        <v>635</v>
      </c>
      <c r="F20" s="516" t="s">
        <v>349</v>
      </c>
      <c r="G20" s="478"/>
    </row>
    <row r="21" spans="1:7" ht="14.25">
      <c r="A21" s="509"/>
      <c r="B21" s="518" t="s">
        <v>743</v>
      </c>
      <c r="C21" s="504" t="s">
        <v>625</v>
      </c>
      <c r="D21" s="519">
        <v>1</v>
      </c>
      <c r="E21" s="515" t="s">
        <v>639</v>
      </c>
      <c r="F21" s="516" t="s">
        <v>349</v>
      </c>
      <c r="G21" s="478"/>
    </row>
    <row r="22" spans="1:7" ht="14.25">
      <c r="A22" s="509"/>
      <c r="B22" s="518" t="s">
        <v>745</v>
      </c>
      <c r="C22" s="504" t="s">
        <v>586</v>
      </c>
      <c r="D22" s="519">
        <v>1</v>
      </c>
      <c r="E22" s="515" t="s">
        <v>639</v>
      </c>
      <c r="F22" s="516" t="s">
        <v>349</v>
      </c>
      <c r="G22" s="478"/>
    </row>
    <row r="23" spans="1:7" ht="14.25">
      <c r="A23" s="509"/>
      <c r="B23" s="518" t="s">
        <v>704</v>
      </c>
      <c r="C23" s="504" t="s">
        <v>746</v>
      </c>
      <c r="D23" s="519">
        <v>1</v>
      </c>
      <c r="E23" s="515" t="s">
        <v>639</v>
      </c>
      <c r="F23" s="516" t="s">
        <v>349</v>
      </c>
      <c r="G23" s="478"/>
    </row>
    <row r="24" spans="1:7" ht="14.25">
      <c r="A24" s="509"/>
      <c r="B24" s="518" t="s">
        <v>747</v>
      </c>
      <c r="C24" s="504" t="s">
        <v>764</v>
      </c>
      <c r="D24" s="519">
        <v>1</v>
      </c>
      <c r="E24" s="515" t="s">
        <v>639</v>
      </c>
      <c r="F24" s="516" t="s">
        <v>349</v>
      </c>
      <c r="G24" s="478"/>
    </row>
    <row r="25" spans="1:7" ht="14.25">
      <c r="A25" s="509"/>
      <c r="B25" s="518" t="s">
        <v>618</v>
      </c>
      <c r="C25" s="504" t="s">
        <v>586</v>
      </c>
      <c r="D25" s="519">
        <v>1</v>
      </c>
      <c r="E25" s="515" t="s">
        <v>646</v>
      </c>
      <c r="F25" s="516" t="s">
        <v>349</v>
      </c>
      <c r="G25" s="478"/>
    </row>
    <row r="26" spans="1:7" ht="14.25">
      <c r="A26" s="509"/>
      <c r="B26" s="518" t="s">
        <v>651</v>
      </c>
      <c r="C26" s="504" t="s">
        <v>652</v>
      </c>
      <c r="D26" s="519">
        <v>1</v>
      </c>
      <c r="E26" s="515" t="s">
        <v>650</v>
      </c>
      <c r="F26" s="516" t="s">
        <v>349</v>
      </c>
      <c r="G26" s="478"/>
    </row>
    <row r="27" spans="1:7" ht="14.25">
      <c r="A27" s="509"/>
      <c r="B27" s="518" t="s">
        <v>669</v>
      </c>
      <c r="C27" s="504" t="s">
        <v>599</v>
      </c>
      <c r="D27" s="519">
        <v>1</v>
      </c>
      <c r="E27" s="515" t="s">
        <v>650</v>
      </c>
      <c r="F27" s="516" t="s">
        <v>349</v>
      </c>
      <c r="G27" s="478"/>
    </row>
    <row r="28" spans="1:7" ht="14.25">
      <c r="A28" s="509"/>
      <c r="B28" s="518" t="s">
        <v>618</v>
      </c>
      <c r="C28" s="504" t="s">
        <v>606</v>
      </c>
      <c r="D28" s="519">
        <v>1</v>
      </c>
      <c r="E28" s="515" t="s">
        <v>650</v>
      </c>
      <c r="F28" s="516" t="s">
        <v>349</v>
      </c>
      <c r="G28" s="478"/>
    </row>
    <row r="29" spans="1:7" ht="14.25">
      <c r="A29" s="509"/>
      <c r="B29" s="518" t="s">
        <v>611</v>
      </c>
      <c r="C29" s="504" t="s">
        <v>748</v>
      </c>
      <c r="D29" s="519">
        <v>1</v>
      </c>
      <c r="E29" s="515" t="s">
        <v>650</v>
      </c>
      <c r="F29" s="516" t="s">
        <v>349</v>
      </c>
      <c r="G29" s="478"/>
    </row>
    <row r="30" spans="1:7" ht="28.5">
      <c r="A30" s="509"/>
      <c r="B30" s="518" t="s">
        <v>618</v>
      </c>
      <c r="C30" s="504" t="s">
        <v>586</v>
      </c>
      <c r="D30" s="510">
        <v>1</v>
      </c>
      <c r="E30" s="522" t="s">
        <v>656</v>
      </c>
      <c r="F30" s="516" t="s">
        <v>349</v>
      </c>
      <c r="G30" s="478"/>
    </row>
    <row r="31" spans="1:7" ht="28.5">
      <c r="A31" s="509"/>
      <c r="B31" s="518" t="s">
        <v>618</v>
      </c>
      <c r="C31" s="504" t="s">
        <v>749</v>
      </c>
      <c r="D31" s="510">
        <v>1</v>
      </c>
      <c r="E31" s="522" t="s">
        <v>656</v>
      </c>
      <c r="F31" s="516" t="s">
        <v>349</v>
      </c>
      <c r="G31" s="478"/>
    </row>
    <row r="32" spans="1:7" ht="14.25">
      <c r="A32" s="509"/>
      <c r="B32" s="518" t="s">
        <v>750</v>
      </c>
      <c r="C32" s="504" t="s">
        <v>616</v>
      </c>
      <c r="D32" s="519">
        <v>1</v>
      </c>
      <c r="E32" s="515" t="s">
        <v>674</v>
      </c>
      <c r="F32" s="516" t="s">
        <v>349</v>
      </c>
      <c r="G32" s="478"/>
    </row>
    <row r="33" spans="1:7" ht="28.5">
      <c r="A33" s="509"/>
      <c r="B33" s="518" t="s">
        <v>618</v>
      </c>
      <c r="C33" s="504" t="s">
        <v>586</v>
      </c>
      <c r="D33" s="519">
        <v>1</v>
      </c>
      <c r="E33" s="515" t="s">
        <v>751</v>
      </c>
      <c r="F33" s="516" t="s">
        <v>349</v>
      </c>
      <c r="G33" s="478"/>
    </row>
    <row r="34" spans="1:7" ht="14.25">
      <c r="A34" s="509"/>
      <c r="B34" s="518" t="s">
        <v>618</v>
      </c>
      <c r="C34" s="504" t="s">
        <v>586</v>
      </c>
      <c r="D34" s="519">
        <v>1</v>
      </c>
      <c r="E34" s="515" t="s">
        <v>696</v>
      </c>
      <c r="F34" s="516" t="s">
        <v>349</v>
      </c>
      <c r="G34" s="478"/>
    </row>
    <row r="35" spans="1:7" ht="28.5">
      <c r="A35" s="509"/>
      <c r="B35" s="518" t="s">
        <v>619</v>
      </c>
      <c r="C35" s="504" t="s">
        <v>607</v>
      </c>
      <c r="D35" s="519">
        <v>1</v>
      </c>
      <c r="E35" s="515" t="s">
        <v>752</v>
      </c>
      <c r="F35" s="516" t="s">
        <v>349</v>
      </c>
      <c r="G35" s="478"/>
    </row>
    <row r="36" spans="1:7" ht="14.25">
      <c r="A36" s="509"/>
      <c r="B36" s="518" t="s">
        <v>669</v>
      </c>
      <c r="C36" s="504" t="s">
        <v>599</v>
      </c>
      <c r="D36" s="519">
        <v>2</v>
      </c>
      <c r="E36" s="515" t="s">
        <v>753</v>
      </c>
      <c r="F36" s="516"/>
      <c r="G36" s="478" t="s">
        <v>349</v>
      </c>
    </row>
    <row r="37" spans="1:7" ht="14.25">
      <c r="A37" s="509"/>
      <c r="B37" s="518" t="s">
        <v>754</v>
      </c>
      <c r="C37" s="504" t="s">
        <v>755</v>
      </c>
      <c r="D37" s="519">
        <v>1</v>
      </c>
      <c r="E37" s="515" t="s">
        <v>756</v>
      </c>
      <c r="F37" s="516" t="s">
        <v>349</v>
      </c>
      <c r="G37" s="478"/>
    </row>
    <row r="38" spans="1:7" ht="14.25">
      <c r="A38" s="509"/>
      <c r="B38" s="518" t="s">
        <v>757</v>
      </c>
      <c r="C38" s="504" t="s">
        <v>603</v>
      </c>
      <c r="D38" s="519">
        <v>1</v>
      </c>
      <c r="E38" s="515" t="s">
        <v>676</v>
      </c>
      <c r="F38" s="516" t="s">
        <v>349</v>
      </c>
      <c r="G38" s="478"/>
    </row>
    <row r="39" spans="1:7" ht="28.5">
      <c r="A39" s="509"/>
      <c r="B39" s="518" t="s">
        <v>758</v>
      </c>
      <c r="C39" s="504" t="s">
        <v>759</v>
      </c>
      <c r="D39" s="519">
        <v>1</v>
      </c>
      <c r="E39" s="515" t="s">
        <v>760</v>
      </c>
      <c r="F39" s="516" t="s">
        <v>349</v>
      </c>
      <c r="G39" s="478"/>
    </row>
    <row r="40" spans="1:7" ht="14.25">
      <c r="A40" s="509"/>
      <c r="B40" s="518" t="s">
        <v>761</v>
      </c>
      <c r="C40" s="504" t="s">
        <v>601</v>
      </c>
      <c r="D40" s="519">
        <v>1</v>
      </c>
      <c r="E40" s="515" t="s">
        <v>762</v>
      </c>
      <c r="F40" s="516" t="s">
        <v>349</v>
      </c>
      <c r="G40" s="478"/>
    </row>
    <row r="41" spans="1:7" ht="14.25">
      <c r="A41" s="509"/>
      <c r="B41" s="518" t="s">
        <v>763</v>
      </c>
      <c r="C41" s="504" t="s">
        <v>764</v>
      </c>
      <c r="D41" s="519">
        <v>2</v>
      </c>
      <c r="E41" s="515" t="s">
        <v>649</v>
      </c>
      <c r="F41" s="516" t="s">
        <v>349</v>
      </c>
      <c r="G41" s="478"/>
    </row>
    <row r="42" spans="1:7" ht="14.25">
      <c r="A42" s="509"/>
      <c r="B42" s="518" t="s">
        <v>763</v>
      </c>
      <c r="C42" s="504" t="s">
        <v>764</v>
      </c>
      <c r="D42" s="519">
        <v>1</v>
      </c>
      <c r="E42" s="515" t="s">
        <v>649</v>
      </c>
      <c r="F42" s="516" t="s">
        <v>349</v>
      </c>
      <c r="G42" s="478"/>
    </row>
    <row r="43" spans="1:7" ht="14.25">
      <c r="A43" s="509"/>
      <c r="B43" s="518" t="s">
        <v>683</v>
      </c>
      <c r="C43" s="504" t="s">
        <v>765</v>
      </c>
      <c r="D43" s="519">
        <v>2</v>
      </c>
      <c r="E43" s="515" t="s">
        <v>766</v>
      </c>
      <c r="F43" s="516"/>
      <c r="G43" s="478" t="s">
        <v>349</v>
      </c>
    </row>
    <row r="44" spans="1:7" ht="14.25">
      <c r="A44" s="509"/>
      <c r="B44" s="518" t="s">
        <v>610</v>
      </c>
      <c r="C44" s="504" t="s">
        <v>586</v>
      </c>
      <c r="D44" s="519">
        <v>2</v>
      </c>
      <c r="E44" s="515" t="s">
        <v>767</v>
      </c>
      <c r="F44" s="516"/>
      <c r="G44" s="478" t="s">
        <v>349</v>
      </c>
    </row>
    <row r="45" spans="1:7" ht="14.25">
      <c r="A45" s="509"/>
      <c r="B45" s="518" t="s">
        <v>659</v>
      </c>
      <c r="C45" s="504" t="s">
        <v>768</v>
      </c>
      <c r="D45" s="519">
        <v>1</v>
      </c>
      <c r="E45" s="515" t="s">
        <v>684</v>
      </c>
      <c r="F45" s="516" t="s">
        <v>349</v>
      </c>
      <c r="G45" s="478"/>
    </row>
    <row r="46" spans="1:7" ht="28.5">
      <c r="A46" s="509"/>
      <c r="B46" s="518" t="s">
        <v>743</v>
      </c>
      <c r="C46" s="504" t="s">
        <v>584</v>
      </c>
      <c r="D46" s="519">
        <v>4</v>
      </c>
      <c r="E46" s="515" t="s">
        <v>769</v>
      </c>
      <c r="F46" s="516"/>
      <c r="G46" s="478" t="s">
        <v>349</v>
      </c>
    </row>
    <row r="47" spans="1:7" ht="14.25">
      <c r="A47" s="509"/>
      <c r="B47" s="518" t="s">
        <v>648</v>
      </c>
      <c r="C47" s="504" t="s">
        <v>603</v>
      </c>
      <c r="D47" s="519">
        <v>2</v>
      </c>
      <c r="E47" s="515" t="s">
        <v>770</v>
      </c>
      <c r="F47" s="516" t="s">
        <v>349</v>
      </c>
      <c r="G47" s="478"/>
    </row>
    <row r="48" spans="1:7" ht="28.5">
      <c r="A48" s="509"/>
      <c r="B48" s="518" t="s">
        <v>648</v>
      </c>
      <c r="C48" s="504" t="s">
        <v>587</v>
      </c>
      <c r="D48" s="519">
        <v>1</v>
      </c>
      <c r="E48" s="515" t="s">
        <v>771</v>
      </c>
      <c r="F48" s="516" t="s">
        <v>349</v>
      </c>
      <c r="G48" s="478"/>
    </row>
    <row r="49" spans="1:7" ht="28.5">
      <c r="A49" s="509"/>
      <c r="B49" s="518" t="s">
        <v>618</v>
      </c>
      <c r="C49" s="504" t="s">
        <v>584</v>
      </c>
      <c r="D49" s="519">
        <v>1</v>
      </c>
      <c r="E49" s="515" t="s">
        <v>662</v>
      </c>
      <c r="F49" s="516" t="s">
        <v>349</v>
      </c>
      <c r="G49" s="478"/>
    </row>
    <row r="50" spans="1:7" ht="28.5">
      <c r="A50" s="509"/>
      <c r="B50" s="518" t="s">
        <v>618</v>
      </c>
      <c r="C50" s="504" t="s">
        <v>586</v>
      </c>
      <c r="D50" s="519">
        <v>4</v>
      </c>
      <c r="E50" s="515" t="s">
        <v>772</v>
      </c>
      <c r="F50" s="516"/>
      <c r="G50" s="478" t="s">
        <v>349</v>
      </c>
    </row>
    <row r="51" spans="1:7" ht="14.25">
      <c r="A51" s="509"/>
      <c r="B51" s="518" t="s">
        <v>618</v>
      </c>
      <c r="C51" s="504" t="s">
        <v>586</v>
      </c>
      <c r="D51" s="519">
        <v>2</v>
      </c>
      <c r="E51" s="515" t="s">
        <v>773</v>
      </c>
      <c r="F51" s="516"/>
      <c r="G51" s="478" t="s">
        <v>349</v>
      </c>
    </row>
    <row r="52" spans="1:7" ht="14.25">
      <c r="A52" s="509"/>
      <c r="B52" s="518" t="s">
        <v>627</v>
      </c>
      <c r="C52" s="504" t="s">
        <v>689</v>
      </c>
      <c r="D52" s="519">
        <v>1</v>
      </c>
      <c r="E52" s="515" t="s">
        <v>774</v>
      </c>
      <c r="F52" s="516" t="s">
        <v>349</v>
      </c>
      <c r="G52" s="478"/>
    </row>
    <row r="53" spans="1:7" ht="28.5">
      <c r="A53" s="509"/>
      <c r="B53" s="518" t="s">
        <v>627</v>
      </c>
      <c r="C53" s="504" t="s">
        <v>667</v>
      </c>
      <c r="D53" s="519">
        <v>1</v>
      </c>
      <c r="E53" s="515" t="s">
        <v>634</v>
      </c>
      <c r="F53" s="516" t="s">
        <v>349</v>
      </c>
      <c r="G53" s="478"/>
    </row>
    <row r="54" spans="1:7" ht="14.25">
      <c r="A54" s="509"/>
      <c r="B54" s="518" t="s">
        <v>632</v>
      </c>
      <c r="C54" s="504" t="s">
        <v>598</v>
      </c>
      <c r="D54" s="519">
        <v>1</v>
      </c>
      <c r="E54" s="515" t="s">
        <v>640</v>
      </c>
      <c r="F54" s="516" t="s">
        <v>349</v>
      </c>
      <c r="G54" s="478"/>
    </row>
    <row r="55" spans="1:7" ht="14.25">
      <c r="A55" s="509"/>
      <c r="B55" s="518" t="s">
        <v>775</v>
      </c>
      <c r="C55" s="504" t="s">
        <v>601</v>
      </c>
      <c r="D55" s="519">
        <v>1</v>
      </c>
      <c r="E55" s="515" t="s">
        <v>640</v>
      </c>
      <c r="F55" s="516" t="s">
        <v>349</v>
      </c>
      <c r="G55" s="478"/>
    </row>
    <row r="56" spans="1:7" ht="14.25">
      <c r="A56" s="509"/>
      <c r="B56" s="518" t="s">
        <v>609</v>
      </c>
      <c r="C56" s="504" t="s">
        <v>586</v>
      </c>
      <c r="D56" s="519">
        <v>1</v>
      </c>
      <c r="E56" s="515" t="s">
        <v>776</v>
      </c>
      <c r="F56" s="516"/>
      <c r="G56" s="478" t="s">
        <v>349</v>
      </c>
    </row>
    <row r="57" spans="1:7" ht="14.25">
      <c r="A57" s="509"/>
      <c r="B57" s="518" t="s">
        <v>627</v>
      </c>
      <c r="C57" s="504" t="s">
        <v>749</v>
      </c>
      <c r="D57" s="519">
        <v>1</v>
      </c>
      <c r="E57" s="515" t="s">
        <v>777</v>
      </c>
      <c r="F57" s="516" t="s">
        <v>349</v>
      </c>
      <c r="G57" s="478"/>
    </row>
    <row r="58" spans="1:7" ht="28.5">
      <c r="A58" s="509"/>
      <c r="B58" s="518" t="s">
        <v>778</v>
      </c>
      <c r="C58" s="504" t="s">
        <v>612</v>
      </c>
      <c r="D58" s="519">
        <v>1</v>
      </c>
      <c r="E58" s="515" t="s">
        <v>779</v>
      </c>
      <c r="F58" s="516" t="s">
        <v>349</v>
      </c>
      <c r="G58" s="478"/>
    </row>
    <row r="59" spans="1:7" ht="14.25">
      <c r="A59" s="509"/>
      <c r="B59" s="518" t="s">
        <v>669</v>
      </c>
      <c r="C59" s="504" t="s">
        <v>612</v>
      </c>
      <c r="D59" s="519">
        <v>1</v>
      </c>
      <c r="E59" s="515" t="s">
        <v>780</v>
      </c>
      <c r="F59" s="516" t="s">
        <v>349</v>
      </c>
      <c r="G59" s="478"/>
    </row>
    <row r="60" spans="1:7" ht="14.25">
      <c r="A60" s="509"/>
      <c r="B60" s="518" t="s">
        <v>618</v>
      </c>
      <c r="C60" s="504" t="s">
        <v>584</v>
      </c>
      <c r="D60" s="519">
        <v>2</v>
      </c>
      <c r="E60" s="515" t="s">
        <v>781</v>
      </c>
      <c r="F60" s="516" t="s">
        <v>349</v>
      </c>
      <c r="G60" s="478"/>
    </row>
    <row r="61" spans="1:7" ht="14.25">
      <c r="A61" s="509"/>
      <c r="B61" s="518" t="s">
        <v>782</v>
      </c>
      <c r="C61" s="504" t="s">
        <v>598</v>
      </c>
      <c r="D61" s="519">
        <v>3</v>
      </c>
      <c r="E61" s="515" t="s">
        <v>783</v>
      </c>
      <c r="F61" s="516" t="s">
        <v>349</v>
      </c>
      <c r="G61" s="478"/>
    </row>
    <row r="62" spans="1:7" ht="28.5">
      <c r="A62" s="503" t="s">
        <v>784</v>
      </c>
      <c r="B62" s="518" t="s">
        <v>618</v>
      </c>
      <c r="C62" s="504" t="s">
        <v>603</v>
      </c>
      <c r="D62" s="519">
        <v>1</v>
      </c>
      <c r="E62" s="515" t="s">
        <v>635</v>
      </c>
      <c r="F62" s="516" t="s">
        <v>349</v>
      </c>
      <c r="G62" s="478"/>
    </row>
    <row r="63" spans="1:7" ht="14.25">
      <c r="A63" s="509"/>
      <c r="B63" s="518" t="s">
        <v>636</v>
      </c>
      <c r="C63" s="504" t="s">
        <v>606</v>
      </c>
      <c r="D63" s="519">
        <v>1</v>
      </c>
      <c r="E63" s="515" t="s">
        <v>786</v>
      </c>
      <c r="F63" s="516" t="s">
        <v>349</v>
      </c>
      <c r="G63" s="478"/>
    </row>
    <row r="64" spans="1:7" ht="14.25">
      <c r="A64" s="509"/>
      <c r="B64" s="518" t="s">
        <v>618</v>
      </c>
      <c r="C64" s="504" t="s">
        <v>586</v>
      </c>
      <c r="D64" s="519">
        <v>1</v>
      </c>
      <c r="E64" s="515" t="s">
        <v>787</v>
      </c>
      <c r="F64" s="516" t="s">
        <v>349</v>
      </c>
      <c r="G64" s="478"/>
    </row>
    <row r="65" spans="1:7" ht="14.25">
      <c r="A65" s="509"/>
      <c r="B65" s="518" t="s">
        <v>618</v>
      </c>
      <c r="C65" s="504" t="s">
        <v>585</v>
      </c>
      <c r="D65" s="519">
        <v>1</v>
      </c>
      <c r="E65" s="515" t="s">
        <v>788</v>
      </c>
      <c r="F65" s="516" t="s">
        <v>349</v>
      </c>
      <c r="G65" s="478"/>
    </row>
    <row r="66" spans="1:7" ht="14.25">
      <c r="A66" s="509"/>
      <c r="B66" s="518" t="s">
        <v>669</v>
      </c>
      <c r="C66" s="504" t="s">
        <v>599</v>
      </c>
      <c r="D66" s="519">
        <v>1</v>
      </c>
      <c r="E66" s="515" t="s">
        <v>788</v>
      </c>
      <c r="F66" s="516" t="s">
        <v>349</v>
      </c>
      <c r="G66" s="478"/>
    </row>
    <row r="67" spans="1:7" ht="14.25">
      <c r="A67" s="509"/>
      <c r="B67" s="518" t="s">
        <v>701</v>
      </c>
      <c r="C67" s="504" t="s">
        <v>587</v>
      </c>
      <c r="D67" s="519">
        <v>1</v>
      </c>
      <c r="E67" s="515" t="s">
        <v>788</v>
      </c>
      <c r="F67" s="516" t="s">
        <v>349</v>
      </c>
      <c r="G67" s="478"/>
    </row>
    <row r="68" spans="1:7" ht="14.25">
      <c r="A68" s="509"/>
      <c r="B68" s="518" t="s">
        <v>789</v>
      </c>
      <c r="C68" s="504" t="s">
        <v>655</v>
      </c>
      <c r="D68" s="519">
        <v>1</v>
      </c>
      <c r="E68" s="515" t="s">
        <v>788</v>
      </c>
      <c r="F68" s="516" t="s">
        <v>349</v>
      </c>
      <c r="G68" s="478"/>
    </row>
    <row r="69" spans="1:7" ht="28.5">
      <c r="A69" s="509"/>
      <c r="B69" s="518" t="s">
        <v>627</v>
      </c>
      <c r="C69" s="504" t="s">
        <v>749</v>
      </c>
      <c r="D69" s="519">
        <v>1</v>
      </c>
      <c r="E69" s="515" t="s">
        <v>737</v>
      </c>
      <c r="F69" s="516" t="s">
        <v>349</v>
      </c>
      <c r="G69" s="478"/>
    </row>
    <row r="70" spans="1:7" ht="28.5">
      <c r="A70" s="509"/>
      <c r="B70" s="518" t="s">
        <v>618</v>
      </c>
      <c r="C70" s="504" t="s">
        <v>790</v>
      </c>
      <c r="D70" s="519">
        <v>1</v>
      </c>
      <c r="E70" s="515" t="s">
        <v>737</v>
      </c>
      <c r="F70" s="516" t="s">
        <v>349</v>
      </c>
      <c r="G70" s="478"/>
    </row>
    <row r="71" spans="1:7" ht="28.5">
      <c r="A71" s="509"/>
      <c r="B71" s="518" t="s">
        <v>791</v>
      </c>
      <c r="C71" s="504" t="s">
        <v>606</v>
      </c>
      <c r="D71" s="519">
        <v>1</v>
      </c>
      <c r="E71" s="515" t="s">
        <v>663</v>
      </c>
      <c r="F71" s="516" t="s">
        <v>349</v>
      </c>
      <c r="G71" s="478"/>
    </row>
    <row r="72" spans="1:7" ht="14.25">
      <c r="A72" s="509"/>
      <c r="B72" s="518" t="s">
        <v>618</v>
      </c>
      <c r="C72" s="504" t="s">
        <v>586</v>
      </c>
      <c r="D72" s="519">
        <v>1</v>
      </c>
      <c r="E72" s="515" t="s">
        <v>696</v>
      </c>
      <c r="F72" s="516" t="s">
        <v>349</v>
      </c>
      <c r="G72" s="478"/>
    </row>
    <row r="73" spans="1:7" ht="14.25">
      <c r="A73" s="509"/>
      <c r="B73" s="518" t="s">
        <v>673</v>
      </c>
      <c r="C73" s="504" t="s">
        <v>764</v>
      </c>
      <c r="D73" s="519">
        <v>1</v>
      </c>
      <c r="E73" s="515" t="s">
        <v>674</v>
      </c>
      <c r="F73" s="516" t="s">
        <v>349</v>
      </c>
      <c r="G73" s="478"/>
    </row>
    <row r="74" spans="1:7" ht="14.25">
      <c r="A74" s="509"/>
      <c r="B74" s="518" t="s">
        <v>673</v>
      </c>
      <c r="C74" s="504" t="s">
        <v>612</v>
      </c>
      <c r="D74" s="519">
        <v>1</v>
      </c>
      <c r="E74" s="515" t="s">
        <v>674</v>
      </c>
      <c r="F74" s="516" t="s">
        <v>349</v>
      </c>
      <c r="G74" s="478"/>
    </row>
    <row r="75" spans="1:7" ht="14.25">
      <c r="A75" s="509"/>
      <c r="B75" s="518" t="s">
        <v>609</v>
      </c>
      <c r="C75" s="504" t="s">
        <v>604</v>
      </c>
      <c r="D75" s="519">
        <v>4</v>
      </c>
      <c r="E75" s="515" t="s">
        <v>792</v>
      </c>
      <c r="F75" s="516"/>
      <c r="G75" s="478" t="s">
        <v>349</v>
      </c>
    </row>
    <row r="76" spans="1:7" ht="14.25">
      <c r="A76" s="509"/>
      <c r="B76" s="518" t="s">
        <v>618</v>
      </c>
      <c r="C76" s="504" t="s">
        <v>586</v>
      </c>
      <c r="D76" s="519">
        <v>1</v>
      </c>
      <c r="E76" s="515" t="s">
        <v>630</v>
      </c>
      <c r="F76" s="516" t="s">
        <v>349</v>
      </c>
      <c r="G76" s="478"/>
    </row>
    <row r="77" spans="1:7" ht="14.25">
      <c r="A77" s="509"/>
      <c r="B77" s="518" t="s">
        <v>659</v>
      </c>
      <c r="C77" s="504" t="s">
        <v>768</v>
      </c>
      <c r="D77" s="519">
        <v>1</v>
      </c>
      <c r="E77" s="515" t="s">
        <v>684</v>
      </c>
      <c r="F77" s="516" t="s">
        <v>349</v>
      </c>
      <c r="G77" s="478"/>
    </row>
    <row r="78" spans="1:7" ht="28.5">
      <c r="A78" s="509"/>
      <c r="B78" s="518" t="s">
        <v>648</v>
      </c>
      <c r="C78" s="504" t="s">
        <v>587</v>
      </c>
      <c r="D78" s="519">
        <v>1</v>
      </c>
      <c r="E78" s="515" t="s">
        <v>771</v>
      </c>
      <c r="F78" s="516" t="s">
        <v>349</v>
      </c>
      <c r="G78" s="478"/>
    </row>
    <row r="79" spans="1:7" ht="28.5">
      <c r="A79" s="509"/>
      <c r="B79" s="518" t="s">
        <v>632</v>
      </c>
      <c r="C79" s="504" t="s">
        <v>681</v>
      </c>
      <c r="D79" s="519">
        <v>1</v>
      </c>
      <c r="E79" s="515" t="s">
        <v>793</v>
      </c>
      <c r="F79" s="516"/>
      <c r="G79" s="478" t="s">
        <v>349</v>
      </c>
    </row>
    <row r="80" spans="1:7" ht="28.5">
      <c r="A80" s="509"/>
      <c r="B80" s="518" t="s">
        <v>794</v>
      </c>
      <c r="C80" s="504" t="s">
        <v>742</v>
      </c>
      <c r="D80" s="519">
        <v>2</v>
      </c>
      <c r="E80" s="515" t="s">
        <v>793</v>
      </c>
      <c r="F80" s="516"/>
      <c r="G80" s="478" t="s">
        <v>349</v>
      </c>
    </row>
    <row r="81" spans="1:7" ht="14.25">
      <c r="A81" s="509"/>
      <c r="B81" s="518" t="s">
        <v>633</v>
      </c>
      <c r="C81" s="504" t="s">
        <v>603</v>
      </c>
      <c r="D81" s="519">
        <v>2</v>
      </c>
      <c r="E81" s="515" t="s">
        <v>634</v>
      </c>
      <c r="F81" s="516" t="s">
        <v>349</v>
      </c>
      <c r="G81" s="478"/>
    </row>
    <row r="82" spans="1:7" ht="28.5">
      <c r="A82" s="509"/>
      <c r="B82" s="518" t="s">
        <v>679</v>
      </c>
      <c r="C82" s="504" t="s">
        <v>764</v>
      </c>
      <c r="D82" s="519">
        <v>1</v>
      </c>
      <c r="E82" s="515" t="s">
        <v>795</v>
      </c>
      <c r="F82" s="516" t="s">
        <v>349</v>
      </c>
      <c r="G82" s="478"/>
    </row>
    <row r="83" spans="1:7" ht="14.25">
      <c r="A83" s="503" t="s">
        <v>796</v>
      </c>
      <c r="B83" s="518" t="s">
        <v>610</v>
      </c>
      <c r="C83" s="504" t="s">
        <v>586</v>
      </c>
      <c r="D83" s="519">
        <v>1</v>
      </c>
      <c r="E83" s="515" t="s">
        <v>675</v>
      </c>
      <c r="F83" s="516"/>
      <c r="G83" s="478" t="s">
        <v>349</v>
      </c>
    </row>
    <row r="84" spans="1:7" ht="14.25">
      <c r="A84" s="509"/>
      <c r="B84" s="518" t="s">
        <v>611</v>
      </c>
      <c r="C84" s="504" t="s">
        <v>616</v>
      </c>
      <c r="D84" s="519">
        <v>2</v>
      </c>
      <c r="E84" s="515" t="s">
        <v>804</v>
      </c>
      <c r="F84" s="516"/>
      <c r="G84" s="478" t="s">
        <v>349</v>
      </c>
    </row>
    <row r="85" spans="1:7" ht="28.5">
      <c r="A85" s="509"/>
      <c r="B85" s="518" t="s">
        <v>680</v>
      </c>
      <c r="C85" s="504" t="s">
        <v>598</v>
      </c>
      <c r="D85" s="519">
        <v>2</v>
      </c>
      <c r="E85" s="515" t="s">
        <v>797</v>
      </c>
      <c r="F85" s="516" t="s">
        <v>349</v>
      </c>
      <c r="G85" s="478"/>
    </row>
    <row r="86" spans="1:7" ht="28.5">
      <c r="A86" s="509"/>
      <c r="B86" s="520" t="s">
        <v>618</v>
      </c>
      <c r="C86" s="504" t="s">
        <v>586</v>
      </c>
      <c r="D86" s="521">
        <v>1</v>
      </c>
      <c r="E86" s="515" t="s">
        <v>797</v>
      </c>
      <c r="F86" s="516" t="s">
        <v>349</v>
      </c>
      <c r="G86" s="478"/>
    </row>
    <row r="87" spans="1:7" ht="28.5">
      <c r="A87" s="509"/>
      <c r="B87" s="520" t="s">
        <v>618</v>
      </c>
      <c r="C87" s="504" t="s">
        <v>585</v>
      </c>
      <c r="D87" s="519">
        <v>1</v>
      </c>
      <c r="E87" s="515" t="s">
        <v>797</v>
      </c>
      <c r="F87" s="516" t="s">
        <v>349</v>
      </c>
      <c r="G87" s="478"/>
    </row>
    <row r="88" spans="1:7" ht="28.5">
      <c r="A88" s="509"/>
      <c r="B88" s="518" t="s">
        <v>631</v>
      </c>
      <c r="C88" s="504" t="s">
        <v>746</v>
      </c>
      <c r="D88" s="519">
        <v>1</v>
      </c>
      <c r="E88" s="515" t="s">
        <v>797</v>
      </c>
      <c r="F88" s="516" t="s">
        <v>349</v>
      </c>
      <c r="G88" s="478"/>
    </row>
    <row r="89" spans="1:7" ht="14.25">
      <c r="A89" s="509"/>
      <c r="B89" s="518" t="s">
        <v>619</v>
      </c>
      <c r="C89" s="504" t="s">
        <v>607</v>
      </c>
      <c r="D89" s="519">
        <v>2</v>
      </c>
      <c r="E89" s="515" t="s">
        <v>798</v>
      </c>
      <c r="F89" s="516"/>
      <c r="G89" s="478" t="s">
        <v>349</v>
      </c>
    </row>
    <row r="90" spans="1:7" ht="28.5">
      <c r="A90" s="509"/>
      <c r="B90" s="520" t="s">
        <v>618</v>
      </c>
      <c r="C90" s="504" t="s">
        <v>598</v>
      </c>
      <c r="D90" s="519">
        <v>2</v>
      </c>
      <c r="E90" s="515" t="s">
        <v>799</v>
      </c>
      <c r="F90" s="516" t="s">
        <v>349</v>
      </c>
      <c r="G90" s="478"/>
    </row>
    <row r="91" spans="1:7" ht="14.25">
      <c r="A91" s="509"/>
      <c r="B91" s="518" t="s">
        <v>626</v>
      </c>
      <c r="C91" s="504" t="s">
        <v>688</v>
      </c>
      <c r="D91" s="519">
        <v>6</v>
      </c>
      <c r="E91" s="515" t="s">
        <v>800</v>
      </c>
      <c r="F91" s="516" t="s">
        <v>349</v>
      </c>
      <c r="G91" s="478"/>
    </row>
    <row r="92" spans="1:7" ht="14.25">
      <c r="A92" s="509"/>
      <c r="B92" s="518" t="s">
        <v>610</v>
      </c>
      <c r="C92" s="504" t="s">
        <v>586</v>
      </c>
      <c r="D92" s="519">
        <v>2</v>
      </c>
      <c r="E92" s="515" t="s">
        <v>801</v>
      </c>
      <c r="F92" s="516" t="s">
        <v>349</v>
      </c>
      <c r="G92" s="478"/>
    </row>
    <row r="93" spans="1:7" ht="28.5">
      <c r="A93" s="509"/>
      <c r="B93" s="520" t="s">
        <v>618</v>
      </c>
      <c r="C93" s="504" t="s">
        <v>802</v>
      </c>
      <c r="D93" s="519">
        <v>2</v>
      </c>
      <c r="E93" s="515" t="s">
        <v>751</v>
      </c>
      <c r="F93" s="516" t="s">
        <v>349</v>
      </c>
      <c r="G93" s="478"/>
    </row>
    <row r="94" spans="1:7" ht="28.5">
      <c r="A94" s="509"/>
      <c r="B94" s="518" t="s">
        <v>611</v>
      </c>
      <c r="C94" s="504" t="s">
        <v>584</v>
      </c>
      <c r="D94" s="519">
        <v>2</v>
      </c>
      <c r="E94" s="515" t="s">
        <v>737</v>
      </c>
      <c r="F94" s="516" t="s">
        <v>349</v>
      </c>
      <c r="G94" s="478"/>
    </row>
    <row r="95" spans="1:7" ht="28.5">
      <c r="A95" s="509"/>
      <c r="B95" s="518" t="s">
        <v>626</v>
      </c>
      <c r="C95" s="504" t="s">
        <v>688</v>
      </c>
      <c r="D95" s="519">
        <v>3</v>
      </c>
      <c r="E95" s="515" t="s">
        <v>803</v>
      </c>
      <c r="F95" s="516" t="s">
        <v>349</v>
      </c>
      <c r="G95" s="478"/>
    </row>
    <row r="96" spans="1:7" ht="28.5">
      <c r="A96" s="509"/>
      <c r="B96" s="518" t="s">
        <v>632</v>
      </c>
      <c r="C96" s="504" t="s">
        <v>598</v>
      </c>
      <c r="D96" s="519">
        <v>1</v>
      </c>
      <c r="E96" s="515" t="s">
        <v>805</v>
      </c>
      <c r="F96" s="516"/>
      <c r="G96" s="478" t="s">
        <v>349</v>
      </c>
    </row>
    <row r="97" spans="1:7" ht="28.5">
      <c r="A97" s="509"/>
      <c r="B97" s="518" t="s">
        <v>632</v>
      </c>
      <c r="C97" s="504" t="s">
        <v>586</v>
      </c>
      <c r="D97" s="519">
        <v>1</v>
      </c>
      <c r="E97" s="515" t="s">
        <v>806</v>
      </c>
      <c r="F97" s="516"/>
      <c r="G97" s="478" t="s">
        <v>349</v>
      </c>
    </row>
    <row r="98" spans="1:7" ht="28.5">
      <c r="A98" s="509"/>
      <c r="B98" s="518" t="s">
        <v>632</v>
      </c>
      <c r="C98" s="504" t="s">
        <v>598</v>
      </c>
      <c r="D98" s="519">
        <v>1</v>
      </c>
      <c r="E98" s="515" t="s">
        <v>806</v>
      </c>
      <c r="F98" s="516"/>
      <c r="G98" s="478" t="s">
        <v>349</v>
      </c>
    </row>
    <row r="99" spans="1:7" ht="28.5">
      <c r="A99" s="509"/>
      <c r="B99" s="518" t="s">
        <v>611</v>
      </c>
      <c r="C99" s="504" t="s">
        <v>584</v>
      </c>
      <c r="D99" s="519">
        <v>1</v>
      </c>
      <c r="E99" s="515" t="s">
        <v>807</v>
      </c>
      <c r="F99" s="516" t="s">
        <v>349</v>
      </c>
      <c r="G99" s="478"/>
    </row>
    <row r="100" spans="1:7" ht="14.25">
      <c r="A100" s="509"/>
      <c r="B100" s="520" t="s">
        <v>618</v>
      </c>
      <c r="C100" s="504" t="s">
        <v>586</v>
      </c>
      <c r="D100" s="519">
        <v>1</v>
      </c>
      <c r="E100" s="515" t="s">
        <v>787</v>
      </c>
      <c r="F100" s="516" t="s">
        <v>349</v>
      </c>
      <c r="G100" s="478"/>
    </row>
    <row r="101" spans="1:7" ht="14.25">
      <c r="A101" s="509"/>
      <c r="B101" s="518" t="s">
        <v>611</v>
      </c>
      <c r="C101" s="504" t="s">
        <v>587</v>
      </c>
      <c r="D101" s="519">
        <v>1</v>
      </c>
      <c r="E101" s="515" t="s">
        <v>787</v>
      </c>
      <c r="F101" s="516" t="s">
        <v>349</v>
      </c>
      <c r="G101" s="478"/>
    </row>
    <row r="102" spans="1:7" ht="14.25">
      <c r="A102" s="509"/>
      <c r="B102" s="518" t="s">
        <v>680</v>
      </c>
      <c r="C102" s="504" t="s">
        <v>598</v>
      </c>
      <c r="D102" s="519">
        <v>1</v>
      </c>
      <c r="E102" s="515" t="s">
        <v>787</v>
      </c>
      <c r="F102" s="516" t="s">
        <v>349</v>
      </c>
      <c r="G102" s="478"/>
    </row>
    <row r="103" spans="1:7" ht="14.25">
      <c r="A103" s="509"/>
      <c r="B103" s="518" t="s">
        <v>626</v>
      </c>
      <c r="C103" s="504" t="s">
        <v>688</v>
      </c>
      <c r="D103" s="519">
        <v>6</v>
      </c>
      <c r="E103" s="515" t="s">
        <v>703</v>
      </c>
      <c r="F103" s="516" t="s">
        <v>349</v>
      </c>
      <c r="G103" s="478"/>
    </row>
    <row r="104" spans="1:7" ht="14.25">
      <c r="A104" s="509"/>
      <c r="B104" s="518" t="s">
        <v>626</v>
      </c>
      <c r="C104" s="504" t="s">
        <v>688</v>
      </c>
      <c r="D104" s="519">
        <v>6</v>
      </c>
      <c r="E104" s="515" t="s">
        <v>703</v>
      </c>
      <c r="F104" s="516" t="s">
        <v>349</v>
      </c>
      <c r="G104" s="478"/>
    </row>
    <row r="105" spans="1:7" ht="14.25">
      <c r="A105" s="509"/>
      <c r="B105" s="518" t="s">
        <v>622</v>
      </c>
      <c r="C105" s="504" t="s">
        <v>601</v>
      </c>
      <c r="D105" s="519">
        <v>2</v>
      </c>
      <c r="E105" s="515" t="s">
        <v>642</v>
      </c>
      <c r="F105" s="516" t="s">
        <v>349</v>
      </c>
      <c r="G105" s="478"/>
    </row>
    <row r="106" spans="1:7" ht="28.5">
      <c r="A106" s="509"/>
      <c r="B106" s="518" t="s">
        <v>648</v>
      </c>
      <c r="C106" s="504" t="s">
        <v>587</v>
      </c>
      <c r="D106" s="519">
        <v>1</v>
      </c>
      <c r="E106" s="515" t="s">
        <v>641</v>
      </c>
      <c r="F106" s="516" t="s">
        <v>349</v>
      </c>
      <c r="G106" s="478"/>
    </row>
    <row r="107" spans="1:7" ht="14.25">
      <c r="A107" s="509"/>
      <c r="B107" s="518" t="s">
        <v>778</v>
      </c>
      <c r="C107" s="504" t="s">
        <v>612</v>
      </c>
      <c r="D107" s="519">
        <v>2</v>
      </c>
      <c r="E107" s="515" t="s">
        <v>630</v>
      </c>
      <c r="F107" s="516" t="s">
        <v>349</v>
      </c>
      <c r="G107" s="478"/>
    </row>
    <row r="108" spans="1:7" ht="14.25">
      <c r="A108" s="509"/>
      <c r="B108" s="518" t="s">
        <v>620</v>
      </c>
      <c r="C108" s="504" t="s">
        <v>689</v>
      </c>
      <c r="D108" s="519">
        <v>2</v>
      </c>
      <c r="E108" s="515" t="s">
        <v>614</v>
      </c>
      <c r="F108" s="516" t="s">
        <v>349</v>
      </c>
      <c r="G108" s="478"/>
    </row>
    <row r="109" spans="1:7" ht="28.5">
      <c r="A109" s="509"/>
      <c r="B109" s="518" t="s">
        <v>632</v>
      </c>
      <c r="C109" s="504" t="s">
        <v>598</v>
      </c>
      <c r="D109" s="519">
        <v>2</v>
      </c>
      <c r="E109" s="515" t="s">
        <v>663</v>
      </c>
      <c r="F109" s="516" t="s">
        <v>349</v>
      </c>
      <c r="G109" s="478"/>
    </row>
    <row r="110" spans="1:7" ht="28.5">
      <c r="A110" s="509"/>
      <c r="B110" s="518" t="s">
        <v>808</v>
      </c>
      <c r="C110" s="504" t="s">
        <v>598</v>
      </c>
      <c r="D110" s="519">
        <v>1</v>
      </c>
      <c r="E110" s="515" t="s">
        <v>663</v>
      </c>
      <c r="F110" s="516" t="s">
        <v>349</v>
      </c>
      <c r="G110" s="478"/>
    </row>
    <row r="111" spans="1:7" ht="14.25">
      <c r="A111" s="509"/>
      <c r="B111" s="518" t="s">
        <v>757</v>
      </c>
      <c r="C111" s="504" t="s">
        <v>603</v>
      </c>
      <c r="D111" s="519">
        <v>1</v>
      </c>
      <c r="E111" s="515" t="s">
        <v>676</v>
      </c>
      <c r="F111" s="516" t="s">
        <v>349</v>
      </c>
      <c r="G111" s="478"/>
    </row>
    <row r="112" spans="1:7" ht="14.25">
      <c r="A112" s="509"/>
      <c r="B112" s="518" t="s">
        <v>638</v>
      </c>
      <c r="C112" s="504" t="s">
        <v>584</v>
      </c>
      <c r="D112" s="519">
        <v>1</v>
      </c>
      <c r="E112" s="515" t="s">
        <v>676</v>
      </c>
      <c r="F112" s="516" t="s">
        <v>349</v>
      </c>
      <c r="G112" s="478"/>
    </row>
    <row r="113" spans="1:7" ht="14.25">
      <c r="A113" s="509"/>
      <c r="B113" s="518" t="s">
        <v>757</v>
      </c>
      <c r="C113" s="504" t="s">
        <v>603</v>
      </c>
      <c r="D113" s="519">
        <v>1</v>
      </c>
      <c r="E113" s="515" t="s">
        <v>676</v>
      </c>
      <c r="F113" s="516" t="s">
        <v>349</v>
      </c>
      <c r="G113" s="478"/>
    </row>
    <row r="114" spans="1:7" ht="14.25">
      <c r="A114" s="509"/>
      <c r="B114" s="518" t="s">
        <v>809</v>
      </c>
      <c r="C114" s="504" t="s">
        <v>598</v>
      </c>
      <c r="D114" s="519">
        <v>2</v>
      </c>
      <c r="E114" s="515" t="s">
        <v>810</v>
      </c>
      <c r="F114" s="516"/>
      <c r="G114" s="478" t="s">
        <v>349</v>
      </c>
    </row>
    <row r="115" spans="1:7" ht="28.5">
      <c r="A115" s="509"/>
      <c r="B115" s="518" t="s">
        <v>621</v>
      </c>
      <c r="C115" s="504" t="s">
        <v>612</v>
      </c>
      <c r="D115" s="519">
        <v>2</v>
      </c>
      <c r="E115" s="515" t="s">
        <v>613</v>
      </c>
      <c r="F115" s="516" t="s">
        <v>349</v>
      </c>
      <c r="G115" s="478"/>
    </row>
    <row r="116" spans="1:7" ht="14.25">
      <c r="A116" s="509"/>
      <c r="B116" s="518" t="s">
        <v>685</v>
      </c>
      <c r="C116" s="504" t="s">
        <v>605</v>
      </c>
      <c r="D116" s="519">
        <v>3</v>
      </c>
      <c r="E116" s="515" t="s">
        <v>661</v>
      </c>
      <c r="F116" s="516" t="s">
        <v>349</v>
      </c>
      <c r="G116" s="478"/>
    </row>
    <row r="117" spans="1:7" ht="28.5">
      <c r="A117" s="509"/>
      <c r="B117" s="518" t="s">
        <v>811</v>
      </c>
      <c r="C117" s="504" t="s">
        <v>600</v>
      </c>
      <c r="D117" s="519">
        <v>1</v>
      </c>
      <c r="E117" s="515" t="s">
        <v>624</v>
      </c>
      <c r="F117" s="516" t="s">
        <v>349</v>
      </c>
      <c r="G117" s="516"/>
    </row>
    <row r="118" spans="1:7" ht="28.5">
      <c r="A118" s="509"/>
      <c r="B118" s="518" t="s">
        <v>811</v>
      </c>
      <c r="C118" s="504" t="s">
        <v>600</v>
      </c>
      <c r="D118" s="519">
        <v>1</v>
      </c>
      <c r="E118" s="515" t="s">
        <v>624</v>
      </c>
      <c r="F118" s="516" t="s">
        <v>349</v>
      </c>
      <c r="G118" s="516"/>
    </row>
    <row r="119" spans="1:7" ht="14.25">
      <c r="A119" s="509"/>
      <c r="B119" s="518" t="s">
        <v>682</v>
      </c>
      <c r="C119" s="504" t="s">
        <v>607</v>
      </c>
      <c r="D119" s="519">
        <v>3</v>
      </c>
      <c r="E119" s="515" t="s">
        <v>812</v>
      </c>
      <c r="F119" s="516" t="s">
        <v>349</v>
      </c>
      <c r="G119" s="478"/>
    </row>
    <row r="120" spans="1:7" ht="14.25">
      <c r="A120" s="509"/>
      <c r="B120" s="518" t="s">
        <v>669</v>
      </c>
      <c r="C120" s="504" t="s">
        <v>599</v>
      </c>
      <c r="D120" s="519">
        <v>2</v>
      </c>
      <c r="E120" s="515" t="s">
        <v>813</v>
      </c>
      <c r="F120" s="516"/>
      <c r="G120" s="478" t="s">
        <v>349</v>
      </c>
    </row>
    <row r="121" spans="1:7" ht="28.5">
      <c r="A121" s="509"/>
      <c r="B121" s="518" t="s">
        <v>814</v>
      </c>
      <c r="C121" s="504" t="s">
        <v>645</v>
      </c>
      <c r="D121" s="519">
        <v>2</v>
      </c>
      <c r="E121" s="515" t="s">
        <v>702</v>
      </c>
      <c r="F121" s="516" t="s">
        <v>349</v>
      </c>
      <c r="G121" s="478"/>
    </row>
    <row r="122" spans="1:7" ht="28.5">
      <c r="A122" s="509"/>
      <c r="B122" s="518" t="s">
        <v>626</v>
      </c>
      <c r="C122" s="504" t="s">
        <v>688</v>
      </c>
      <c r="D122" s="519">
        <v>3</v>
      </c>
      <c r="E122" s="515" t="s">
        <v>702</v>
      </c>
      <c r="F122" s="516" t="s">
        <v>349</v>
      </c>
      <c r="G122" s="478"/>
    </row>
    <row r="123" spans="1:7" ht="14.25">
      <c r="A123" s="509"/>
      <c r="B123" s="518" t="s">
        <v>745</v>
      </c>
      <c r="C123" s="504" t="s">
        <v>586</v>
      </c>
      <c r="D123" s="519">
        <v>1</v>
      </c>
      <c r="E123" s="515" t="s">
        <v>815</v>
      </c>
      <c r="F123" s="516" t="s">
        <v>349</v>
      </c>
      <c r="G123" s="478"/>
    </row>
    <row r="124" spans="1:7" ht="28.5">
      <c r="A124" s="509"/>
      <c r="B124" s="518" t="s">
        <v>745</v>
      </c>
      <c r="C124" s="504" t="s">
        <v>586</v>
      </c>
      <c r="D124" s="519">
        <v>1</v>
      </c>
      <c r="E124" s="515" t="s">
        <v>637</v>
      </c>
      <c r="F124" s="516" t="s">
        <v>349</v>
      </c>
      <c r="G124" s="478"/>
    </row>
    <row r="125" spans="1:7" ht="28.5">
      <c r="A125" s="509"/>
      <c r="B125" s="518" t="s">
        <v>745</v>
      </c>
      <c r="C125" s="504" t="s">
        <v>586</v>
      </c>
      <c r="D125" s="519">
        <v>1</v>
      </c>
      <c r="E125" s="515" t="s">
        <v>637</v>
      </c>
      <c r="F125" s="516" t="s">
        <v>349</v>
      </c>
      <c r="G125" s="478"/>
    </row>
    <row r="126" spans="1:7" ht="14.25">
      <c r="A126" s="509"/>
      <c r="B126" s="518" t="s">
        <v>789</v>
      </c>
      <c r="C126" s="504" t="s">
        <v>601</v>
      </c>
      <c r="D126" s="519">
        <v>2</v>
      </c>
      <c r="E126" s="515" t="s">
        <v>650</v>
      </c>
      <c r="F126" s="516" t="s">
        <v>349</v>
      </c>
      <c r="G126" s="478"/>
    </row>
    <row r="127" spans="1:7" ht="14.25">
      <c r="A127" s="509"/>
      <c r="B127" s="518" t="s">
        <v>816</v>
      </c>
      <c r="C127" s="504" t="s">
        <v>596</v>
      </c>
      <c r="D127" s="519">
        <v>1</v>
      </c>
      <c r="E127" s="515" t="s">
        <v>650</v>
      </c>
      <c r="F127" s="516" t="s">
        <v>349</v>
      </c>
      <c r="G127" s="478"/>
    </row>
    <row r="128" spans="1:7" ht="14.25">
      <c r="A128" s="509"/>
      <c r="B128" s="518" t="s">
        <v>631</v>
      </c>
      <c r="C128" s="504" t="s">
        <v>742</v>
      </c>
      <c r="D128" s="519">
        <v>1</v>
      </c>
      <c r="E128" s="515" t="s">
        <v>650</v>
      </c>
      <c r="F128" s="516" t="s">
        <v>349</v>
      </c>
      <c r="G128" s="478"/>
    </row>
    <row r="129" spans="1:7" ht="14.25">
      <c r="A129" s="509"/>
      <c r="B129" s="518" t="s">
        <v>687</v>
      </c>
      <c r="C129" s="504" t="s">
        <v>606</v>
      </c>
      <c r="D129" s="519">
        <v>1</v>
      </c>
      <c r="E129" s="515" t="s">
        <v>650</v>
      </c>
      <c r="F129" s="516" t="s">
        <v>349</v>
      </c>
      <c r="G129" s="478"/>
    </row>
    <row r="130" spans="1:7" ht="14.25">
      <c r="A130" s="509"/>
      <c r="B130" s="518" t="s">
        <v>757</v>
      </c>
      <c r="C130" s="504" t="s">
        <v>603</v>
      </c>
      <c r="D130" s="519">
        <v>1</v>
      </c>
      <c r="E130" s="515" t="s">
        <v>650</v>
      </c>
      <c r="F130" s="516" t="s">
        <v>349</v>
      </c>
      <c r="G130" s="478"/>
    </row>
    <row r="131" spans="1:7" ht="14.25">
      <c r="A131" s="509"/>
      <c r="B131" s="518" t="s">
        <v>698</v>
      </c>
      <c r="C131" s="504" t="s">
        <v>699</v>
      </c>
      <c r="D131" s="519">
        <v>1</v>
      </c>
      <c r="E131" s="515" t="s">
        <v>700</v>
      </c>
      <c r="F131" s="516" t="s">
        <v>349</v>
      </c>
      <c r="G131" s="478"/>
    </row>
    <row r="132" spans="1:7" ht="14.25">
      <c r="A132" s="509"/>
      <c r="B132" s="518" t="s">
        <v>817</v>
      </c>
      <c r="C132" s="504" t="s">
        <v>681</v>
      </c>
      <c r="D132" s="519">
        <v>3</v>
      </c>
      <c r="E132" s="515" t="s">
        <v>818</v>
      </c>
      <c r="F132" s="516"/>
      <c r="G132" s="478" t="s">
        <v>349</v>
      </c>
    </row>
    <row r="133" spans="1:7" ht="14.25">
      <c r="A133" s="509"/>
      <c r="B133" s="518" t="s">
        <v>819</v>
      </c>
      <c r="C133" s="504" t="s">
        <v>820</v>
      </c>
      <c r="D133" s="519">
        <v>1</v>
      </c>
      <c r="E133" s="515" t="s">
        <v>821</v>
      </c>
      <c r="F133" s="516" t="s">
        <v>349</v>
      </c>
      <c r="G133" s="478"/>
    </row>
    <row r="134" spans="1:7" ht="28.5">
      <c r="A134" s="509"/>
      <c r="B134" s="518" t="s">
        <v>750</v>
      </c>
      <c r="C134" s="504" t="s">
        <v>616</v>
      </c>
      <c r="D134" s="519">
        <v>1</v>
      </c>
      <c r="E134" s="515" t="s">
        <v>608</v>
      </c>
      <c r="F134" s="516" t="s">
        <v>349</v>
      </c>
      <c r="G134" s="478"/>
    </row>
    <row r="135" spans="1:7" ht="14.25">
      <c r="A135" s="509"/>
      <c r="B135" s="518" t="s">
        <v>822</v>
      </c>
      <c r="C135" s="504" t="s">
        <v>823</v>
      </c>
      <c r="D135" s="519">
        <v>1</v>
      </c>
      <c r="E135" s="515" t="s">
        <v>824</v>
      </c>
      <c r="F135" s="516" t="s">
        <v>349</v>
      </c>
      <c r="G135" s="478"/>
    </row>
    <row r="136" spans="1:7" ht="14.25">
      <c r="A136" s="509"/>
      <c r="B136" s="518" t="s">
        <v>673</v>
      </c>
      <c r="C136" s="504" t="s">
        <v>764</v>
      </c>
      <c r="D136" s="519">
        <v>1</v>
      </c>
      <c r="E136" s="515" t="s">
        <v>674</v>
      </c>
      <c r="F136" s="516" t="s">
        <v>349</v>
      </c>
      <c r="G136" s="478"/>
    </row>
    <row r="137" spans="1:7" ht="14.25">
      <c r="A137" s="503" t="s">
        <v>825</v>
      </c>
      <c r="B137" s="518" t="s">
        <v>669</v>
      </c>
      <c r="C137" s="504" t="s">
        <v>599</v>
      </c>
      <c r="D137" s="519">
        <v>2</v>
      </c>
      <c r="E137" s="515" t="s">
        <v>813</v>
      </c>
      <c r="F137" s="516"/>
      <c r="G137" s="478" t="s">
        <v>349</v>
      </c>
    </row>
    <row r="138" spans="1:7" ht="14.25">
      <c r="A138" s="509"/>
      <c r="B138" s="518" t="s">
        <v>682</v>
      </c>
      <c r="C138" s="504" t="s">
        <v>607</v>
      </c>
      <c r="D138" s="519">
        <v>2</v>
      </c>
      <c r="E138" s="515" t="s">
        <v>675</v>
      </c>
      <c r="F138" s="516"/>
      <c r="G138" s="478" t="s">
        <v>349</v>
      </c>
    </row>
    <row r="139" spans="1:7" ht="14.25">
      <c r="A139" s="509"/>
      <c r="B139" s="518" t="s">
        <v>618</v>
      </c>
      <c r="C139" s="504" t="s">
        <v>596</v>
      </c>
      <c r="D139" s="519">
        <v>1</v>
      </c>
      <c r="E139" s="515" t="s">
        <v>686</v>
      </c>
      <c r="F139" s="516" t="s">
        <v>349</v>
      </c>
      <c r="G139" s="478"/>
    </row>
    <row r="140" spans="1:7" ht="14.25">
      <c r="A140" s="509"/>
      <c r="B140" s="518" t="s">
        <v>623</v>
      </c>
      <c r="C140" s="504" t="s">
        <v>606</v>
      </c>
      <c r="D140" s="519">
        <v>2</v>
      </c>
      <c r="E140" s="515" t="s">
        <v>686</v>
      </c>
      <c r="F140" s="516" t="s">
        <v>349</v>
      </c>
      <c r="G140" s="478"/>
    </row>
    <row r="141" spans="1:7" ht="14.25">
      <c r="A141" s="509"/>
      <c r="B141" s="518" t="s">
        <v>669</v>
      </c>
      <c r="C141" s="504" t="s">
        <v>599</v>
      </c>
      <c r="D141" s="519">
        <v>2</v>
      </c>
      <c r="E141" s="515" t="s">
        <v>826</v>
      </c>
      <c r="F141" s="516"/>
      <c r="G141" s="478" t="s">
        <v>349</v>
      </c>
    </row>
    <row r="142" spans="1:7" ht="28.5">
      <c r="A142" s="509"/>
      <c r="B142" s="518" t="s">
        <v>618</v>
      </c>
      <c r="C142" s="504" t="s">
        <v>586</v>
      </c>
      <c r="D142" s="519">
        <v>1</v>
      </c>
      <c r="E142" s="515" t="s">
        <v>797</v>
      </c>
      <c r="F142" s="516" t="s">
        <v>349</v>
      </c>
      <c r="G142" s="478"/>
    </row>
    <row r="143" spans="1:7" ht="28.5">
      <c r="A143" s="509"/>
      <c r="B143" s="518" t="s">
        <v>618</v>
      </c>
      <c r="C143" s="504" t="s">
        <v>585</v>
      </c>
      <c r="D143" s="519">
        <v>1</v>
      </c>
      <c r="E143" s="515" t="s">
        <v>797</v>
      </c>
      <c r="F143" s="516" t="s">
        <v>349</v>
      </c>
      <c r="G143" s="478"/>
    </row>
    <row r="144" spans="1:7" ht="14.25">
      <c r="A144" s="509"/>
      <c r="B144" s="518" t="s">
        <v>827</v>
      </c>
      <c r="C144" s="504" t="s">
        <v>742</v>
      </c>
      <c r="D144" s="519">
        <v>2</v>
      </c>
      <c r="E144" s="515" t="s">
        <v>828</v>
      </c>
      <c r="F144" s="516"/>
      <c r="G144" s="478" t="s">
        <v>349</v>
      </c>
    </row>
    <row r="145" spans="1:7" ht="14.25">
      <c r="A145" s="509"/>
      <c r="B145" s="518" t="s">
        <v>631</v>
      </c>
      <c r="C145" s="504" t="s">
        <v>742</v>
      </c>
      <c r="D145" s="519">
        <v>2</v>
      </c>
      <c r="E145" s="515" t="s">
        <v>828</v>
      </c>
      <c r="F145" s="516"/>
      <c r="G145" s="478" t="s">
        <v>349</v>
      </c>
    </row>
    <row r="146" spans="1:7" ht="14.25">
      <c r="A146" s="509"/>
      <c r="B146" s="518" t="s">
        <v>827</v>
      </c>
      <c r="C146" s="504" t="s">
        <v>742</v>
      </c>
      <c r="D146" s="519">
        <v>2</v>
      </c>
      <c r="E146" s="515" t="s">
        <v>841</v>
      </c>
      <c r="F146" s="516"/>
      <c r="G146" s="478" t="s">
        <v>349</v>
      </c>
    </row>
    <row r="147" spans="1:7" ht="28.5">
      <c r="A147" s="509"/>
      <c r="B147" s="518" t="s">
        <v>620</v>
      </c>
      <c r="C147" s="504" t="s">
        <v>664</v>
      </c>
      <c r="D147" s="519">
        <v>2</v>
      </c>
      <c r="E147" s="515" t="s">
        <v>665</v>
      </c>
      <c r="F147" s="516" t="s">
        <v>349</v>
      </c>
      <c r="G147" s="478"/>
    </row>
    <row r="148" spans="1:7" ht="14.25">
      <c r="A148" s="509"/>
      <c r="B148" s="518" t="s">
        <v>627</v>
      </c>
      <c r="C148" s="504" t="s">
        <v>689</v>
      </c>
      <c r="D148" s="519">
        <v>2</v>
      </c>
      <c r="E148" s="515" t="s">
        <v>829</v>
      </c>
      <c r="F148" s="516" t="s">
        <v>349</v>
      </c>
      <c r="G148" s="478"/>
    </row>
    <row r="149" spans="1:7" ht="14.25">
      <c r="A149" s="509"/>
      <c r="B149" s="518" t="s">
        <v>819</v>
      </c>
      <c r="C149" s="504" t="s">
        <v>820</v>
      </c>
      <c r="D149" s="519">
        <v>2</v>
      </c>
      <c r="E149" s="515" t="s">
        <v>615</v>
      </c>
      <c r="F149" s="516" t="s">
        <v>349</v>
      </c>
      <c r="G149" s="478"/>
    </row>
    <row r="150" spans="1:7" ht="28.5">
      <c r="A150" s="509"/>
      <c r="B150" s="518" t="s">
        <v>632</v>
      </c>
      <c r="C150" s="504" t="s">
        <v>681</v>
      </c>
      <c r="D150" s="519">
        <v>1</v>
      </c>
      <c r="E150" s="515" t="s">
        <v>805</v>
      </c>
      <c r="F150" s="516"/>
      <c r="G150" s="478" t="s">
        <v>349</v>
      </c>
    </row>
    <row r="151" spans="1:7" ht="14.25">
      <c r="A151" s="509"/>
      <c r="B151" s="518" t="s">
        <v>632</v>
      </c>
      <c r="C151" s="504" t="s">
        <v>598</v>
      </c>
      <c r="D151" s="519">
        <v>1</v>
      </c>
      <c r="E151" s="515" t="s">
        <v>672</v>
      </c>
      <c r="F151" s="516" t="s">
        <v>349</v>
      </c>
      <c r="G151" s="478"/>
    </row>
    <row r="152" spans="1:7" ht="28.5">
      <c r="A152" s="509"/>
      <c r="B152" s="518" t="s">
        <v>627</v>
      </c>
      <c r="C152" s="504" t="s">
        <v>689</v>
      </c>
      <c r="D152" s="519">
        <v>1</v>
      </c>
      <c r="E152" s="515" t="s">
        <v>830</v>
      </c>
      <c r="F152" s="516" t="s">
        <v>349</v>
      </c>
      <c r="G152" s="478"/>
    </row>
    <row r="153" spans="1:7" ht="14.25">
      <c r="A153" s="509"/>
      <c r="B153" s="518" t="s">
        <v>610</v>
      </c>
      <c r="C153" s="504" t="s">
        <v>586</v>
      </c>
      <c r="D153" s="519">
        <v>2</v>
      </c>
      <c r="E153" s="515" t="s">
        <v>831</v>
      </c>
      <c r="F153" s="516"/>
      <c r="G153" s="478" t="s">
        <v>349</v>
      </c>
    </row>
    <row r="154" spans="1:7" ht="14.25">
      <c r="A154" s="509"/>
      <c r="B154" s="518" t="s">
        <v>610</v>
      </c>
      <c r="C154" s="504" t="s">
        <v>586</v>
      </c>
      <c r="D154" s="519">
        <v>2</v>
      </c>
      <c r="E154" s="515" t="s">
        <v>832</v>
      </c>
      <c r="F154" s="516"/>
      <c r="G154" s="478" t="s">
        <v>349</v>
      </c>
    </row>
    <row r="155" spans="1:7" ht="14.25">
      <c r="A155" s="509"/>
      <c r="B155" s="518" t="s">
        <v>834</v>
      </c>
      <c r="C155" s="504" t="s">
        <v>599</v>
      </c>
      <c r="D155" s="519">
        <v>1</v>
      </c>
      <c r="E155" s="515" t="s">
        <v>833</v>
      </c>
      <c r="F155" s="516"/>
      <c r="G155" s="478" t="s">
        <v>349</v>
      </c>
    </row>
    <row r="156" spans="1:7" ht="29.25">
      <c r="A156" s="509"/>
      <c r="B156" s="518" t="s">
        <v>648</v>
      </c>
      <c r="C156" s="504" t="s">
        <v>587</v>
      </c>
      <c r="D156" s="519">
        <v>1</v>
      </c>
      <c r="E156" s="515" t="s">
        <v>835</v>
      </c>
      <c r="F156" s="516" t="s">
        <v>349</v>
      </c>
      <c r="G156" s="478"/>
    </row>
    <row r="157" spans="1:7" ht="28.5">
      <c r="A157" s="509"/>
      <c r="B157" s="518" t="s">
        <v>618</v>
      </c>
      <c r="C157" s="504" t="s">
        <v>586</v>
      </c>
      <c r="D157" s="519">
        <v>1</v>
      </c>
      <c r="E157" s="515" t="s">
        <v>658</v>
      </c>
      <c r="F157" s="516" t="s">
        <v>349</v>
      </c>
      <c r="G157" s="478"/>
    </row>
    <row r="158" spans="1:7" ht="14.25">
      <c r="A158" s="509"/>
      <c r="B158" s="518" t="s">
        <v>648</v>
      </c>
      <c r="C158" s="504" t="s">
        <v>603</v>
      </c>
      <c r="D158" s="519">
        <v>1</v>
      </c>
      <c r="E158" s="515" t="s">
        <v>634</v>
      </c>
      <c r="F158" s="516" t="s">
        <v>349</v>
      </c>
      <c r="G158" s="478"/>
    </row>
    <row r="159" spans="1:7" ht="14.25">
      <c r="A159" s="509"/>
      <c r="B159" s="518" t="s">
        <v>648</v>
      </c>
      <c r="C159" s="504" t="s">
        <v>587</v>
      </c>
      <c r="D159" s="519">
        <v>3</v>
      </c>
      <c r="E159" s="515" t="s">
        <v>837</v>
      </c>
      <c r="F159" s="516"/>
      <c r="G159" s="478" t="s">
        <v>349</v>
      </c>
    </row>
    <row r="160" spans="1:7" ht="28.5">
      <c r="A160" s="509"/>
      <c r="B160" s="518" t="s">
        <v>836</v>
      </c>
      <c r="C160" s="504" t="s">
        <v>587</v>
      </c>
      <c r="D160" s="519">
        <v>1</v>
      </c>
      <c r="E160" s="515" t="s">
        <v>657</v>
      </c>
      <c r="F160" s="516" t="s">
        <v>349</v>
      </c>
      <c r="G160" s="478"/>
    </row>
    <row r="161" spans="1:7" ht="28.5">
      <c r="A161" s="509"/>
      <c r="B161" s="518" t="s">
        <v>838</v>
      </c>
      <c r="C161" s="504" t="s">
        <v>600</v>
      </c>
      <c r="D161" s="519">
        <v>2</v>
      </c>
      <c r="E161" s="515" t="s">
        <v>839</v>
      </c>
      <c r="F161" s="516" t="s">
        <v>349</v>
      </c>
      <c r="G161" s="478"/>
    </row>
    <row r="162" spans="1:7" ht="14.25">
      <c r="A162" s="509"/>
      <c r="B162" s="518" t="s">
        <v>618</v>
      </c>
      <c r="C162" s="504" t="s">
        <v>586</v>
      </c>
      <c r="D162" s="519">
        <v>1</v>
      </c>
      <c r="E162" s="515" t="s">
        <v>787</v>
      </c>
      <c r="F162" s="516" t="s">
        <v>349</v>
      </c>
      <c r="G162" s="478"/>
    </row>
    <row r="163" spans="1:7" ht="14.25">
      <c r="A163" s="509"/>
      <c r="B163" s="518" t="s">
        <v>631</v>
      </c>
      <c r="C163" s="504" t="s">
        <v>840</v>
      </c>
      <c r="D163" s="519">
        <v>1</v>
      </c>
      <c r="E163" s="515" t="s">
        <v>787</v>
      </c>
      <c r="F163" s="516" t="s">
        <v>349</v>
      </c>
      <c r="G163" s="478"/>
    </row>
    <row r="164" spans="1:7" ht="14.25">
      <c r="A164" s="509"/>
      <c r="B164" s="518" t="s">
        <v>643</v>
      </c>
      <c r="C164" s="504" t="s">
        <v>655</v>
      </c>
      <c r="D164" s="519">
        <v>1</v>
      </c>
      <c r="E164" s="515" t="s">
        <v>787</v>
      </c>
      <c r="F164" s="516" t="s">
        <v>349</v>
      </c>
      <c r="G164" s="478"/>
    </row>
    <row r="165" spans="1:7" ht="28.5">
      <c r="A165" s="509"/>
      <c r="B165" s="518" t="s">
        <v>648</v>
      </c>
      <c r="C165" s="504" t="s">
        <v>587</v>
      </c>
      <c r="D165" s="519">
        <v>1</v>
      </c>
      <c r="E165" s="515" t="s">
        <v>641</v>
      </c>
      <c r="F165" s="516" t="s">
        <v>349</v>
      </c>
      <c r="G165" s="478"/>
    </row>
    <row r="166" spans="1:7" ht="28.5">
      <c r="A166" s="509"/>
      <c r="B166" s="518" t="s">
        <v>609</v>
      </c>
      <c r="C166" s="504" t="s">
        <v>586</v>
      </c>
      <c r="D166" s="519">
        <v>1</v>
      </c>
      <c r="E166" s="515" t="s">
        <v>641</v>
      </c>
      <c r="F166" s="516" t="s">
        <v>349</v>
      </c>
      <c r="G166" s="478"/>
    </row>
    <row r="167" spans="1:7" ht="14.25">
      <c r="A167" s="509"/>
      <c r="B167" s="518" t="s">
        <v>698</v>
      </c>
      <c r="C167" s="504" t="s">
        <v>699</v>
      </c>
      <c r="D167" s="519">
        <v>1</v>
      </c>
      <c r="E167" s="515" t="s">
        <v>700</v>
      </c>
      <c r="F167" s="516" t="s">
        <v>349</v>
      </c>
      <c r="G167" s="478"/>
    </row>
    <row r="168" spans="1:7" ht="14.25">
      <c r="A168" s="509"/>
      <c r="B168" s="518" t="s">
        <v>757</v>
      </c>
      <c r="C168" s="504" t="s">
        <v>603</v>
      </c>
      <c r="D168" s="519">
        <v>1</v>
      </c>
      <c r="E168" s="515" t="s">
        <v>676</v>
      </c>
      <c r="F168" s="516" t="s">
        <v>349</v>
      </c>
      <c r="G168" s="478"/>
    </row>
    <row r="169" spans="1:7" ht="14.25">
      <c r="A169" s="509"/>
      <c r="B169" s="518" t="s">
        <v>659</v>
      </c>
      <c r="C169" s="504" t="s">
        <v>585</v>
      </c>
      <c r="D169" s="519">
        <v>1</v>
      </c>
      <c r="E169" s="515" t="s">
        <v>660</v>
      </c>
      <c r="F169" s="516" t="s">
        <v>349</v>
      </c>
      <c r="G169" s="478"/>
    </row>
    <row r="170" spans="1:7" ht="14.25">
      <c r="A170" s="509"/>
      <c r="B170" s="518" t="s">
        <v>659</v>
      </c>
      <c r="C170" s="504" t="s">
        <v>585</v>
      </c>
      <c r="D170" s="519">
        <v>1</v>
      </c>
      <c r="E170" s="515" t="s">
        <v>660</v>
      </c>
      <c r="F170" s="516" t="s">
        <v>349</v>
      </c>
      <c r="G170" s="478"/>
    </row>
    <row r="171" spans="1:7" ht="28.5">
      <c r="A171" s="509"/>
      <c r="B171" s="518" t="s">
        <v>842</v>
      </c>
      <c r="C171" s="504" t="s">
        <v>603</v>
      </c>
      <c r="D171" s="519">
        <v>1</v>
      </c>
      <c r="E171" s="515" t="s">
        <v>635</v>
      </c>
      <c r="F171" s="516" t="s">
        <v>349</v>
      </c>
      <c r="G171" s="478"/>
    </row>
    <row r="172" spans="1:7" ht="14.25">
      <c r="A172" s="509"/>
      <c r="B172" s="518" t="s">
        <v>648</v>
      </c>
      <c r="C172" s="504" t="s">
        <v>603</v>
      </c>
      <c r="D172" s="519">
        <v>2</v>
      </c>
      <c r="E172" s="515" t="s">
        <v>843</v>
      </c>
      <c r="F172" s="516" t="s">
        <v>349</v>
      </c>
      <c r="G172" s="478"/>
    </row>
    <row r="173" spans="1:7" ht="14.25">
      <c r="A173" s="509"/>
      <c r="B173" s="518" t="s">
        <v>648</v>
      </c>
      <c r="C173" s="504" t="s">
        <v>585</v>
      </c>
      <c r="D173" s="519">
        <v>1</v>
      </c>
      <c r="E173" s="515" t="s">
        <v>696</v>
      </c>
      <c r="F173" s="516" t="s">
        <v>349</v>
      </c>
      <c r="G173" s="478"/>
    </row>
    <row r="174" spans="1:7" ht="28.5">
      <c r="A174" s="509"/>
      <c r="B174" s="518" t="s">
        <v>618</v>
      </c>
      <c r="C174" s="504" t="s">
        <v>603</v>
      </c>
      <c r="D174" s="519">
        <v>1</v>
      </c>
      <c r="E174" s="515" t="s">
        <v>844</v>
      </c>
      <c r="F174" s="516" t="s">
        <v>349</v>
      </c>
      <c r="G174" s="478"/>
    </row>
    <row r="175" spans="1:7" ht="14.25">
      <c r="A175" s="509"/>
      <c r="B175" s="518" t="s">
        <v>845</v>
      </c>
      <c r="C175" s="504" t="s">
        <v>764</v>
      </c>
      <c r="D175" s="519">
        <v>1</v>
      </c>
      <c r="E175" s="515" t="s">
        <v>846</v>
      </c>
      <c r="F175" s="516" t="s">
        <v>349</v>
      </c>
      <c r="G175" s="478"/>
    </row>
    <row r="176" spans="1:7" ht="14.25">
      <c r="A176" s="509"/>
      <c r="B176" s="518" t="s">
        <v>618</v>
      </c>
      <c r="C176" s="504" t="s">
        <v>584</v>
      </c>
      <c r="D176" s="519">
        <v>2</v>
      </c>
      <c r="E176" s="515" t="s">
        <v>848</v>
      </c>
      <c r="F176" s="516"/>
      <c r="G176" s="478" t="s">
        <v>349</v>
      </c>
    </row>
    <row r="177" spans="1:7" ht="14.25">
      <c r="A177" s="509"/>
      <c r="B177" s="518" t="s">
        <v>618</v>
      </c>
      <c r="C177" s="504" t="s">
        <v>616</v>
      </c>
      <c r="D177" s="519">
        <v>2</v>
      </c>
      <c r="E177" s="515" t="s">
        <v>848</v>
      </c>
      <c r="F177" s="516"/>
      <c r="G177" s="478" t="s">
        <v>349</v>
      </c>
    </row>
    <row r="178" spans="1:7" ht="14.25">
      <c r="A178" s="509"/>
      <c r="B178" s="518" t="s">
        <v>847</v>
      </c>
      <c r="C178" s="504" t="s">
        <v>670</v>
      </c>
      <c r="D178" s="519">
        <v>1</v>
      </c>
      <c r="E178" s="515" t="s">
        <v>691</v>
      </c>
      <c r="F178" s="516"/>
      <c r="G178" s="478" t="s">
        <v>349</v>
      </c>
    </row>
    <row r="179" spans="1:7" ht="14.25">
      <c r="A179" s="509"/>
      <c r="B179" s="518" t="s">
        <v>745</v>
      </c>
      <c r="C179" s="504" t="s">
        <v>586</v>
      </c>
      <c r="D179" s="519">
        <v>1</v>
      </c>
      <c r="E179" s="515" t="s">
        <v>815</v>
      </c>
      <c r="F179" s="516" t="s">
        <v>349</v>
      </c>
      <c r="G179" s="478"/>
    </row>
    <row r="180" spans="1:7" ht="14.25">
      <c r="A180" s="509"/>
      <c r="B180" s="518" t="s">
        <v>849</v>
      </c>
      <c r="C180" s="504" t="s">
        <v>742</v>
      </c>
      <c r="D180" s="519">
        <v>2</v>
      </c>
      <c r="E180" s="515" t="s">
        <v>850</v>
      </c>
      <c r="F180" s="516"/>
      <c r="G180" s="478" t="s">
        <v>349</v>
      </c>
    </row>
    <row r="181" spans="1:7" ht="14.25">
      <c r="A181" s="509"/>
      <c r="B181" s="518" t="s">
        <v>654</v>
      </c>
      <c r="C181" s="504" t="s">
        <v>655</v>
      </c>
      <c r="D181" s="519">
        <v>2</v>
      </c>
      <c r="E181" s="515" t="s">
        <v>851</v>
      </c>
      <c r="F181" s="516"/>
      <c r="G181" s="478" t="s">
        <v>349</v>
      </c>
    </row>
    <row r="182" spans="1:7" ht="14.25">
      <c r="A182" s="509"/>
      <c r="B182" s="518" t="s">
        <v>673</v>
      </c>
      <c r="C182" s="504" t="s">
        <v>764</v>
      </c>
      <c r="D182" s="519">
        <v>1</v>
      </c>
      <c r="E182" s="515" t="s">
        <v>674</v>
      </c>
      <c r="F182" s="516" t="s">
        <v>349</v>
      </c>
      <c r="G182" s="478"/>
    </row>
    <row r="183" spans="1:7" ht="14.25">
      <c r="A183" s="509"/>
      <c r="B183" s="518" t="s">
        <v>669</v>
      </c>
      <c r="C183" s="504" t="s">
        <v>599</v>
      </c>
      <c r="D183" s="519">
        <v>1</v>
      </c>
      <c r="E183" s="515" t="s">
        <v>650</v>
      </c>
      <c r="F183" s="516" t="s">
        <v>349</v>
      </c>
      <c r="G183" s="478"/>
    </row>
    <row r="184" spans="1:7" ht="14.25">
      <c r="A184" s="509"/>
      <c r="B184" s="518" t="s">
        <v>648</v>
      </c>
      <c r="C184" s="504" t="s">
        <v>765</v>
      </c>
      <c r="D184" s="519">
        <v>2</v>
      </c>
      <c r="E184" s="515" t="s">
        <v>650</v>
      </c>
      <c r="F184" s="516" t="s">
        <v>349</v>
      </c>
      <c r="G184" s="478"/>
    </row>
    <row r="185" spans="1:7" ht="14.25">
      <c r="A185" s="509"/>
      <c r="B185" s="518" t="s">
        <v>636</v>
      </c>
      <c r="C185" s="504" t="s">
        <v>690</v>
      </c>
      <c r="D185" s="519">
        <v>1</v>
      </c>
      <c r="E185" s="515" t="s">
        <v>852</v>
      </c>
      <c r="F185" s="516" t="s">
        <v>349</v>
      </c>
      <c r="G185" s="478"/>
    </row>
    <row r="186" spans="1:7" ht="28.5">
      <c r="A186" s="509"/>
      <c r="B186" s="518" t="s">
        <v>853</v>
      </c>
      <c r="C186" s="504" t="s">
        <v>645</v>
      </c>
      <c r="D186" s="519">
        <v>2</v>
      </c>
      <c r="E186" s="515" t="s">
        <v>702</v>
      </c>
      <c r="F186" s="516" t="s">
        <v>349</v>
      </c>
      <c r="G186" s="478"/>
    </row>
    <row r="187" spans="1:7" ht="14.25">
      <c r="A187" s="509"/>
      <c r="B187" s="518" t="s">
        <v>632</v>
      </c>
      <c r="C187" s="504" t="s">
        <v>598</v>
      </c>
      <c r="D187" s="519">
        <v>2</v>
      </c>
      <c r="E187" s="515" t="s">
        <v>824</v>
      </c>
      <c r="F187" s="516" t="s">
        <v>349</v>
      </c>
      <c r="G187" s="478"/>
    </row>
    <row r="188" spans="1:7" ht="14.25">
      <c r="A188" s="509"/>
      <c r="B188" s="518" t="s">
        <v>618</v>
      </c>
      <c r="C188" s="504" t="s">
        <v>584</v>
      </c>
      <c r="D188" s="519">
        <v>1</v>
      </c>
      <c r="E188" s="515" t="s">
        <v>628</v>
      </c>
      <c r="F188" s="516" t="s">
        <v>349</v>
      </c>
      <c r="G188" s="478"/>
    </row>
    <row r="189" spans="1:7" ht="14.25">
      <c r="A189" s="509"/>
      <c r="B189" s="518" t="s">
        <v>610</v>
      </c>
      <c r="C189" s="504" t="s">
        <v>586</v>
      </c>
      <c r="D189" s="519">
        <v>2</v>
      </c>
      <c r="E189" s="515" t="s">
        <v>854</v>
      </c>
      <c r="F189" s="516"/>
      <c r="G189" s="478" t="s">
        <v>349</v>
      </c>
    </row>
    <row r="190" spans="1:7" ht="28.5">
      <c r="A190" s="509"/>
      <c r="B190" s="518" t="s">
        <v>750</v>
      </c>
      <c r="C190" s="504" t="s">
        <v>616</v>
      </c>
      <c r="D190" s="519">
        <v>1</v>
      </c>
      <c r="E190" s="515" t="s">
        <v>855</v>
      </c>
      <c r="F190" s="516" t="s">
        <v>349</v>
      </c>
      <c r="G190" s="478"/>
    </row>
    <row r="191" spans="1:7" ht="14.25">
      <c r="A191" s="509"/>
      <c r="B191" s="518" t="s">
        <v>619</v>
      </c>
      <c r="C191" s="504" t="s">
        <v>607</v>
      </c>
      <c r="D191" s="519">
        <v>2</v>
      </c>
      <c r="E191" s="515" t="s">
        <v>856</v>
      </c>
      <c r="F191" s="516"/>
      <c r="G191" s="478" t="s">
        <v>349</v>
      </c>
    </row>
    <row r="192" spans="1:7" ht="28.5">
      <c r="A192" s="503" t="s">
        <v>857</v>
      </c>
      <c r="B192" s="518" t="s">
        <v>618</v>
      </c>
      <c r="C192" s="504" t="s">
        <v>584</v>
      </c>
      <c r="D192" s="519">
        <v>1</v>
      </c>
      <c r="E192" s="515" t="s">
        <v>865</v>
      </c>
      <c r="F192" s="516" t="s">
        <v>349</v>
      </c>
      <c r="G192" s="478"/>
    </row>
    <row r="193" spans="1:7" ht="28.5">
      <c r="A193" s="509"/>
      <c r="B193" s="518" t="s">
        <v>680</v>
      </c>
      <c r="C193" s="504" t="s">
        <v>598</v>
      </c>
      <c r="D193" s="519">
        <v>2</v>
      </c>
      <c r="E193" s="515" t="s">
        <v>797</v>
      </c>
      <c r="F193" s="516" t="s">
        <v>349</v>
      </c>
      <c r="G193" s="478"/>
    </row>
    <row r="194" spans="1:7" ht="28.5">
      <c r="A194" s="509"/>
      <c r="B194" s="520" t="s">
        <v>618</v>
      </c>
      <c r="C194" s="504" t="s">
        <v>586</v>
      </c>
      <c r="D194" s="521">
        <v>2</v>
      </c>
      <c r="E194" s="515" t="s">
        <v>797</v>
      </c>
      <c r="F194" s="516" t="s">
        <v>349</v>
      </c>
      <c r="G194" s="478"/>
    </row>
    <row r="195" spans="1:7" ht="28.5">
      <c r="A195" s="509"/>
      <c r="B195" s="520" t="s">
        <v>618</v>
      </c>
      <c r="C195" s="504" t="s">
        <v>586</v>
      </c>
      <c r="D195" s="519">
        <v>2</v>
      </c>
      <c r="E195" s="515" t="s">
        <v>797</v>
      </c>
      <c r="F195" s="516" t="s">
        <v>349</v>
      </c>
      <c r="G195" s="478"/>
    </row>
    <row r="196" spans="1:7" ht="28.5">
      <c r="A196" s="509"/>
      <c r="B196" s="520" t="s">
        <v>618</v>
      </c>
      <c r="C196" s="504" t="s">
        <v>585</v>
      </c>
      <c r="D196" s="519">
        <v>1</v>
      </c>
      <c r="E196" s="515" t="s">
        <v>797</v>
      </c>
      <c r="F196" s="516" t="s">
        <v>349</v>
      </c>
      <c r="G196" s="478"/>
    </row>
    <row r="197" spans="1:7" ht="14.25">
      <c r="A197" s="509"/>
      <c r="B197" s="518" t="s">
        <v>654</v>
      </c>
      <c r="C197" s="504" t="s">
        <v>601</v>
      </c>
      <c r="D197" s="519">
        <v>2</v>
      </c>
      <c r="E197" s="515" t="s">
        <v>858</v>
      </c>
      <c r="F197" s="516" t="s">
        <v>349</v>
      </c>
      <c r="G197" s="478"/>
    </row>
    <row r="198" spans="1:7" ht="14.25">
      <c r="A198" s="509"/>
      <c r="B198" s="518" t="s">
        <v>859</v>
      </c>
      <c r="C198" s="504" t="s">
        <v>600</v>
      </c>
      <c r="D198" s="519">
        <v>1</v>
      </c>
      <c r="E198" s="515" t="s">
        <v>860</v>
      </c>
      <c r="F198" s="516" t="s">
        <v>349</v>
      </c>
      <c r="G198" s="478"/>
    </row>
    <row r="199" spans="1:7" ht="14.25">
      <c r="A199" s="509"/>
      <c r="B199" s="520" t="s">
        <v>618</v>
      </c>
      <c r="C199" s="504" t="s">
        <v>616</v>
      </c>
      <c r="D199" s="519">
        <v>1</v>
      </c>
      <c r="E199" s="515" t="s">
        <v>629</v>
      </c>
      <c r="F199" s="516" t="s">
        <v>349</v>
      </c>
      <c r="G199" s="478"/>
    </row>
    <row r="200" spans="1:7" ht="14.25">
      <c r="A200" s="509"/>
      <c r="B200" s="520" t="s">
        <v>618</v>
      </c>
      <c r="C200" s="504" t="s">
        <v>586</v>
      </c>
      <c r="D200" s="519">
        <v>1</v>
      </c>
      <c r="E200" s="515" t="s">
        <v>861</v>
      </c>
      <c r="F200" s="516" t="s">
        <v>349</v>
      </c>
      <c r="G200" s="478"/>
    </row>
    <row r="201" spans="1:7" ht="14.25">
      <c r="A201" s="509"/>
      <c r="B201" s="518" t="s">
        <v>643</v>
      </c>
      <c r="C201" s="504" t="s">
        <v>601</v>
      </c>
      <c r="D201" s="519">
        <v>1</v>
      </c>
      <c r="E201" s="515" t="s">
        <v>861</v>
      </c>
      <c r="F201" s="516" t="s">
        <v>349</v>
      </c>
      <c r="G201" s="478"/>
    </row>
    <row r="202" spans="1:7" ht="28.5">
      <c r="A202" s="509"/>
      <c r="B202" s="518" t="s">
        <v>632</v>
      </c>
      <c r="C202" s="504" t="s">
        <v>681</v>
      </c>
      <c r="D202" s="519">
        <v>1</v>
      </c>
      <c r="E202" s="515" t="s">
        <v>805</v>
      </c>
      <c r="F202" s="516"/>
      <c r="G202" s="478" t="s">
        <v>349</v>
      </c>
    </row>
    <row r="203" spans="1:7" ht="14.25">
      <c r="A203" s="509"/>
      <c r="B203" s="518" t="s">
        <v>648</v>
      </c>
      <c r="C203" s="504" t="s">
        <v>587</v>
      </c>
      <c r="D203" s="519">
        <v>1</v>
      </c>
      <c r="E203" s="515" t="s">
        <v>671</v>
      </c>
      <c r="F203" s="516" t="s">
        <v>349</v>
      </c>
      <c r="G203" s="478"/>
    </row>
    <row r="204" spans="1:7" ht="28.5">
      <c r="A204" s="509"/>
      <c r="B204" s="518" t="s">
        <v>816</v>
      </c>
      <c r="C204" s="504" t="s">
        <v>596</v>
      </c>
      <c r="D204" s="519">
        <v>1</v>
      </c>
      <c r="E204" s="515" t="s">
        <v>830</v>
      </c>
      <c r="F204" s="516" t="s">
        <v>349</v>
      </c>
      <c r="G204" s="478"/>
    </row>
    <row r="205" spans="1:7" ht="28.5">
      <c r="A205" s="509"/>
      <c r="B205" s="518" t="s">
        <v>611</v>
      </c>
      <c r="C205" s="504" t="s">
        <v>587</v>
      </c>
      <c r="D205" s="519">
        <v>1</v>
      </c>
      <c r="E205" s="515" t="s">
        <v>862</v>
      </c>
      <c r="F205" s="516" t="s">
        <v>349</v>
      </c>
      <c r="G205" s="478"/>
    </row>
    <row r="206" spans="1:7" ht="14.25">
      <c r="A206" s="509"/>
      <c r="B206" s="518" t="s">
        <v>618</v>
      </c>
      <c r="C206" s="504" t="s">
        <v>586</v>
      </c>
      <c r="D206" s="519">
        <v>1</v>
      </c>
      <c r="E206" s="515" t="s">
        <v>646</v>
      </c>
      <c r="F206" s="516" t="s">
        <v>349</v>
      </c>
      <c r="G206" s="478"/>
    </row>
    <row r="207" spans="1:7" ht="14.25">
      <c r="A207" s="509"/>
      <c r="B207" s="518" t="s">
        <v>618</v>
      </c>
      <c r="C207" s="504" t="s">
        <v>603</v>
      </c>
      <c r="D207" s="519">
        <v>1</v>
      </c>
      <c r="E207" s="515" t="s">
        <v>646</v>
      </c>
      <c r="F207" s="516" t="s">
        <v>349</v>
      </c>
      <c r="G207" s="478"/>
    </row>
    <row r="208" spans="1:7" ht="14.25">
      <c r="A208" s="509"/>
      <c r="B208" s="518" t="s">
        <v>611</v>
      </c>
      <c r="C208" s="504" t="s">
        <v>586</v>
      </c>
      <c r="D208" s="519">
        <v>1</v>
      </c>
      <c r="E208" s="515" t="s">
        <v>646</v>
      </c>
      <c r="F208" s="516" t="s">
        <v>349</v>
      </c>
      <c r="G208" s="478"/>
    </row>
    <row r="209" spans="1:7" ht="14.25">
      <c r="A209" s="509"/>
      <c r="B209" s="518" t="s">
        <v>631</v>
      </c>
      <c r="C209" s="504" t="s">
        <v>840</v>
      </c>
      <c r="D209" s="519">
        <v>1</v>
      </c>
      <c r="E209" s="515" t="s">
        <v>646</v>
      </c>
      <c r="F209" s="516" t="s">
        <v>349</v>
      </c>
      <c r="G209" s="478"/>
    </row>
    <row r="210" spans="1:7" ht="14.25">
      <c r="A210" s="509"/>
      <c r="B210" s="518" t="s">
        <v>610</v>
      </c>
      <c r="C210" s="504" t="s">
        <v>586</v>
      </c>
      <c r="D210" s="519">
        <v>1</v>
      </c>
      <c r="E210" s="515" t="s">
        <v>646</v>
      </c>
      <c r="F210" s="516" t="s">
        <v>349</v>
      </c>
      <c r="G210" s="478"/>
    </row>
    <row r="211" spans="1:7" ht="14.25">
      <c r="A211" s="509"/>
      <c r="B211" s="518" t="s">
        <v>680</v>
      </c>
      <c r="C211" s="504" t="s">
        <v>863</v>
      </c>
      <c r="D211" s="519">
        <v>1</v>
      </c>
      <c r="E211" s="515" t="s">
        <v>646</v>
      </c>
      <c r="F211" s="516" t="s">
        <v>349</v>
      </c>
      <c r="G211" s="478"/>
    </row>
    <row r="212" spans="1:7" ht="14.25">
      <c r="A212" s="509"/>
      <c r="B212" s="518" t="s">
        <v>632</v>
      </c>
      <c r="C212" s="504" t="s">
        <v>681</v>
      </c>
      <c r="D212" s="519">
        <v>1</v>
      </c>
      <c r="E212" s="515" t="s">
        <v>646</v>
      </c>
      <c r="F212" s="516" t="s">
        <v>349</v>
      </c>
      <c r="G212" s="478"/>
    </row>
    <row r="213" spans="1:7" ht="14.25">
      <c r="A213" s="509"/>
      <c r="B213" s="518" t="s">
        <v>864</v>
      </c>
      <c r="C213" s="504" t="s">
        <v>601</v>
      </c>
      <c r="D213" s="519">
        <v>2</v>
      </c>
      <c r="E213" s="515" t="s">
        <v>642</v>
      </c>
      <c r="F213" s="516" t="s">
        <v>349</v>
      </c>
      <c r="G213" s="478"/>
    </row>
    <row r="214" spans="1:7" ht="28.5">
      <c r="A214" s="509"/>
      <c r="B214" s="518" t="s">
        <v>648</v>
      </c>
      <c r="C214" s="504" t="s">
        <v>587</v>
      </c>
      <c r="D214" s="519">
        <v>1</v>
      </c>
      <c r="E214" s="515" t="s">
        <v>641</v>
      </c>
      <c r="F214" s="516" t="s">
        <v>349</v>
      </c>
      <c r="G214" s="478"/>
    </row>
    <row r="215" spans="1:7" ht="28.5">
      <c r="A215" s="509"/>
      <c r="B215" s="518" t="s">
        <v>609</v>
      </c>
      <c r="C215" s="504" t="s">
        <v>586</v>
      </c>
      <c r="D215" s="519">
        <v>1</v>
      </c>
      <c r="E215" s="515" t="s">
        <v>641</v>
      </c>
      <c r="F215" s="516" t="s">
        <v>349</v>
      </c>
      <c r="G215" s="478"/>
    </row>
    <row r="216" spans="1:7" ht="28.5">
      <c r="A216" s="509"/>
      <c r="B216" s="518" t="s">
        <v>866</v>
      </c>
      <c r="C216" s="504" t="s">
        <v>668</v>
      </c>
      <c r="D216" s="519">
        <v>1</v>
      </c>
      <c r="E216" s="515" t="s">
        <v>694</v>
      </c>
      <c r="F216" s="516" t="s">
        <v>349</v>
      </c>
      <c r="G216" s="478"/>
    </row>
    <row r="217" spans="1:7" ht="28.5">
      <c r="A217" s="509"/>
      <c r="B217" s="518" t="s">
        <v>618</v>
      </c>
      <c r="C217" s="504" t="s">
        <v>607</v>
      </c>
      <c r="D217" s="519">
        <v>1</v>
      </c>
      <c r="E217" s="515" t="s">
        <v>694</v>
      </c>
      <c r="F217" s="516" t="s">
        <v>349</v>
      </c>
      <c r="G217" s="478"/>
    </row>
    <row r="218" spans="1:7" ht="14.25">
      <c r="A218" s="509"/>
      <c r="B218" s="518" t="s">
        <v>778</v>
      </c>
      <c r="C218" s="504" t="s">
        <v>612</v>
      </c>
      <c r="D218" s="519">
        <v>2</v>
      </c>
      <c r="E218" s="515" t="s">
        <v>630</v>
      </c>
      <c r="F218" s="516" t="s">
        <v>349</v>
      </c>
      <c r="G218" s="478"/>
    </row>
    <row r="219" spans="1:7" ht="14.25">
      <c r="A219" s="509"/>
      <c r="B219" s="518" t="s">
        <v>842</v>
      </c>
      <c r="C219" s="504" t="s">
        <v>606</v>
      </c>
      <c r="D219" s="519">
        <v>1</v>
      </c>
      <c r="E219" s="515" t="s">
        <v>630</v>
      </c>
      <c r="F219" s="516" t="s">
        <v>349</v>
      </c>
      <c r="G219" s="478"/>
    </row>
    <row r="220" spans="1:7" ht="14.25">
      <c r="A220" s="509"/>
      <c r="B220" s="518" t="s">
        <v>842</v>
      </c>
      <c r="C220" s="504" t="s">
        <v>596</v>
      </c>
      <c r="D220" s="519">
        <v>1</v>
      </c>
      <c r="E220" s="515" t="s">
        <v>630</v>
      </c>
      <c r="F220" s="516" t="s">
        <v>349</v>
      </c>
      <c r="G220" s="478"/>
    </row>
    <row r="221" spans="1:7" ht="14.25">
      <c r="A221" s="509"/>
      <c r="B221" s="518" t="s">
        <v>842</v>
      </c>
      <c r="C221" s="504" t="s">
        <v>584</v>
      </c>
      <c r="D221" s="519">
        <v>1</v>
      </c>
      <c r="E221" s="515" t="s">
        <v>630</v>
      </c>
      <c r="F221" s="516" t="s">
        <v>349</v>
      </c>
      <c r="G221" s="478"/>
    </row>
    <row r="222" spans="1:7" ht="14.25">
      <c r="A222" s="509"/>
      <c r="B222" s="518" t="s">
        <v>620</v>
      </c>
      <c r="C222" s="504" t="s">
        <v>588</v>
      </c>
      <c r="D222" s="519">
        <v>2</v>
      </c>
      <c r="E222" s="515" t="s">
        <v>867</v>
      </c>
      <c r="F222" s="516" t="s">
        <v>349</v>
      </c>
      <c r="G222" s="478"/>
    </row>
    <row r="223" spans="1:7" ht="28.5">
      <c r="A223" s="509"/>
      <c r="B223" s="518" t="s">
        <v>785</v>
      </c>
      <c r="C223" s="504" t="s">
        <v>668</v>
      </c>
      <c r="D223" s="519">
        <v>2</v>
      </c>
      <c r="E223" s="515" t="s">
        <v>663</v>
      </c>
      <c r="F223" s="516" t="s">
        <v>868</v>
      </c>
      <c r="G223" s="478"/>
    </row>
    <row r="224" spans="1:7" ht="14.25">
      <c r="A224" s="509"/>
      <c r="B224" s="518" t="s">
        <v>757</v>
      </c>
      <c r="C224" s="504" t="s">
        <v>603</v>
      </c>
      <c r="D224" s="519">
        <v>1</v>
      </c>
      <c r="E224" s="515" t="s">
        <v>676</v>
      </c>
      <c r="F224" s="516" t="s">
        <v>349</v>
      </c>
      <c r="G224" s="478"/>
    </row>
    <row r="225" spans="1:7" ht="14.25">
      <c r="A225" s="509"/>
      <c r="B225" s="518" t="s">
        <v>757</v>
      </c>
      <c r="C225" s="504" t="s">
        <v>603</v>
      </c>
      <c r="D225" s="519">
        <v>1</v>
      </c>
      <c r="E225" s="515" t="s">
        <v>676</v>
      </c>
      <c r="F225" s="516" t="s">
        <v>349</v>
      </c>
      <c r="G225" s="478"/>
    </row>
    <row r="226" spans="1:7" ht="14.25">
      <c r="A226" s="509"/>
      <c r="B226" s="518" t="s">
        <v>659</v>
      </c>
      <c r="C226" s="504" t="s">
        <v>585</v>
      </c>
      <c r="D226" s="519">
        <v>1</v>
      </c>
      <c r="E226" s="515" t="s">
        <v>660</v>
      </c>
      <c r="F226" s="516" t="s">
        <v>349</v>
      </c>
      <c r="G226" s="478"/>
    </row>
    <row r="227" spans="1:7" ht="28.5">
      <c r="A227" s="509"/>
      <c r="B227" s="518" t="s">
        <v>842</v>
      </c>
      <c r="C227" s="504" t="s">
        <v>603</v>
      </c>
      <c r="D227" s="519">
        <v>1</v>
      </c>
      <c r="E227" s="515" t="s">
        <v>635</v>
      </c>
      <c r="F227" s="516" t="s">
        <v>349</v>
      </c>
      <c r="G227" s="478"/>
    </row>
    <row r="228" spans="1:7" ht="28.5">
      <c r="A228" s="509"/>
      <c r="B228" s="518" t="s">
        <v>621</v>
      </c>
      <c r="C228" s="504" t="s">
        <v>612</v>
      </c>
      <c r="D228" s="519">
        <v>2</v>
      </c>
      <c r="E228" s="515" t="s">
        <v>613</v>
      </c>
      <c r="F228" s="516" t="s">
        <v>349</v>
      </c>
      <c r="G228" s="478"/>
    </row>
    <row r="229" spans="1:7" ht="14.25">
      <c r="A229" s="509"/>
      <c r="B229" s="518" t="s">
        <v>685</v>
      </c>
      <c r="C229" s="504" t="s">
        <v>605</v>
      </c>
      <c r="D229" s="519">
        <v>3</v>
      </c>
      <c r="E229" s="515" t="s">
        <v>661</v>
      </c>
      <c r="F229" s="516" t="s">
        <v>349</v>
      </c>
      <c r="G229" s="478"/>
    </row>
    <row r="230" spans="1:7" ht="14.25">
      <c r="A230" s="509"/>
      <c r="B230" s="518" t="s">
        <v>623</v>
      </c>
      <c r="C230" s="504" t="s">
        <v>869</v>
      </c>
      <c r="D230" s="519">
        <v>1</v>
      </c>
      <c r="E230" s="515" t="s">
        <v>870</v>
      </c>
      <c r="F230" s="516" t="s">
        <v>349</v>
      </c>
      <c r="G230" s="478"/>
    </row>
    <row r="231" spans="1:7" ht="14.25">
      <c r="A231" s="509"/>
      <c r="B231" s="518" t="s">
        <v>611</v>
      </c>
      <c r="C231" s="504" t="s">
        <v>587</v>
      </c>
      <c r="D231" s="519">
        <v>1</v>
      </c>
      <c r="E231" s="515" t="s">
        <v>677</v>
      </c>
      <c r="F231" s="516" t="s">
        <v>349</v>
      </c>
      <c r="G231" s="478"/>
    </row>
    <row r="232" spans="1:7" ht="14.25">
      <c r="A232" s="509"/>
      <c r="B232" s="518" t="s">
        <v>871</v>
      </c>
      <c r="C232" s="504" t="s">
        <v>597</v>
      </c>
      <c r="D232" s="519">
        <v>1</v>
      </c>
      <c r="E232" s="515" t="s">
        <v>640</v>
      </c>
      <c r="F232" s="516" t="s">
        <v>349</v>
      </c>
      <c r="G232" s="478"/>
    </row>
    <row r="233" spans="1:7" ht="14.25">
      <c r="A233" s="509"/>
      <c r="B233" s="518" t="s">
        <v>678</v>
      </c>
      <c r="C233" s="504" t="s">
        <v>872</v>
      </c>
      <c r="D233" s="519">
        <v>1</v>
      </c>
      <c r="E233" s="515" t="s">
        <v>873</v>
      </c>
      <c r="F233" s="516" t="s">
        <v>349</v>
      </c>
      <c r="G233" s="478"/>
    </row>
    <row r="234" spans="1:7" ht="14.25">
      <c r="A234" s="509"/>
      <c r="B234" s="518" t="s">
        <v>611</v>
      </c>
      <c r="C234" s="504" t="s">
        <v>586</v>
      </c>
      <c r="D234" s="519">
        <v>1</v>
      </c>
      <c r="E234" s="515" t="s">
        <v>874</v>
      </c>
      <c r="F234" s="516" t="s">
        <v>349</v>
      </c>
      <c r="G234" s="478"/>
    </row>
    <row r="235" spans="1:7" ht="14.25">
      <c r="A235" s="509"/>
      <c r="B235" s="518" t="s">
        <v>875</v>
      </c>
      <c r="C235" s="504" t="s">
        <v>749</v>
      </c>
      <c r="D235" s="519">
        <v>2</v>
      </c>
      <c r="E235" s="515" t="s">
        <v>876</v>
      </c>
      <c r="F235" s="516" t="s">
        <v>349</v>
      </c>
      <c r="G235" s="478"/>
    </row>
    <row r="236" spans="1:7" ht="28.5">
      <c r="A236" s="509"/>
      <c r="B236" s="518" t="s">
        <v>682</v>
      </c>
      <c r="C236" s="504" t="s">
        <v>607</v>
      </c>
      <c r="D236" s="519">
        <v>1</v>
      </c>
      <c r="E236" s="515" t="s">
        <v>877</v>
      </c>
      <c r="F236" s="516" t="s">
        <v>349</v>
      </c>
      <c r="G236" s="478"/>
    </row>
    <row r="237" spans="1:7" ht="28.5">
      <c r="A237" s="509"/>
      <c r="B237" s="518" t="s">
        <v>609</v>
      </c>
      <c r="C237" s="504" t="s">
        <v>586</v>
      </c>
      <c r="D237" s="519">
        <v>1</v>
      </c>
      <c r="E237" s="515" t="s">
        <v>624</v>
      </c>
      <c r="F237" s="516" t="s">
        <v>349</v>
      </c>
      <c r="G237" s="478"/>
    </row>
    <row r="238" spans="1:7" ht="14.25">
      <c r="A238" s="509"/>
      <c r="B238" s="518" t="s">
        <v>611</v>
      </c>
      <c r="C238" s="504" t="s">
        <v>602</v>
      </c>
      <c r="D238" s="519">
        <v>1</v>
      </c>
      <c r="E238" s="515" t="s">
        <v>650</v>
      </c>
      <c r="F238" s="516" t="s">
        <v>349</v>
      </c>
      <c r="G238" s="478"/>
    </row>
    <row r="239" spans="1:7" ht="14.25">
      <c r="A239" s="509"/>
      <c r="B239" s="518" t="s">
        <v>648</v>
      </c>
      <c r="C239" s="504" t="s">
        <v>765</v>
      </c>
      <c r="D239" s="519">
        <v>1</v>
      </c>
      <c r="E239" s="515" t="s">
        <v>650</v>
      </c>
      <c r="F239" s="516" t="s">
        <v>349</v>
      </c>
      <c r="G239" s="478"/>
    </row>
    <row r="240" spans="1:7" ht="14.25">
      <c r="A240" s="509"/>
      <c r="B240" s="518" t="s">
        <v>618</v>
      </c>
      <c r="C240" s="504" t="s">
        <v>587</v>
      </c>
      <c r="D240" s="519">
        <v>1</v>
      </c>
      <c r="E240" s="515" t="s">
        <v>650</v>
      </c>
      <c r="F240" s="516" t="s">
        <v>349</v>
      </c>
      <c r="G240" s="478"/>
    </row>
    <row r="241" spans="1:7" ht="14.25">
      <c r="A241" s="509"/>
      <c r="B241" s="518" t="s">
        <v>669</v>
      </c>
      <c r="C241" s="504" t="s">
        <v>599</v>
      </c>
      <c r="D241" s="519">
        <v>1</v>
      </c>
      <c r="E241" s="515" t="s">
        <v>650</v>
      </c>
      <c r="F241" s="516" t="s">
        <v>349</v>
      </c>
      <c r="G241" s="478"/>
    </row>
    <row r="242" spans="1:7" ht="14.25">
      <c r="A242" s="509"/>
      <c r="B242" s="518" t="s">
        <v>701</v>
      </c>
      <c r="C242" s="504" t="s">
        <v>586</v>
      </c>
      <c r="D242" s="519">
        <v>2</v>
      </c>
      <c r="E242" s="515" t="s">
        <v>878</v>
      </c>
      <c r="F242" s="516"/>
      <c r="G242" s="478" t="s">
        <v>349</v>
      </c>
    </row>
    <row r="243" spans="1:7" ht="28.5">
      <c r="A243" s="509"/>
      <c r="B243" s="518" t="s">
        <v>648</v>
      </c>
      <c r="C243" s="504" t="s">
        <v>603</v>
      </c>
      <c r="D243" s="519">
        <v>1</v>
      </c>
      <c r="E243" s="515" t="s">
        <v>879</v>
      </c>
      <c r="F243" s="516" t="s">
        <v>349</v>
      </c>
      <c r="G243" s="478"/>
    </row>
    <row r="244" spans="1:7" ht="28.5">
      <c r="A244" s="509"/>
      <c r="B244" s="518" t="s">
        <v>853</v>
      </c>
      <c r="C244" s="504" t="s">
        <v>645</v>
      </c>
      <c r="D244" s="519">
        <v>2</v>
      </c>
      <c r="E244" s="515" t="s">
        <v>702</v>
      </c>
      <c r="F244" s="516" t="s">
        <v>349</v>
      </c>
      <c r="G244" s="478"/>
    </row>
    <row r="245" spans="1:7" ht="28.5">
      <c r="A245" s="509"/>
      <c r="B245" s="518" t="s">
        <v>693</v>
      </c>
      <c r="C245" s="504" t="s">
        <v>606</v>
      </c>
      <c r="D245" s="519">
        <v>1</v>
      </c>
      <c r="E245" s="515" t="s">
        <v>880</v>
      </c>
      <c r="F245" s="516" t="s">
        <v>349</v>
      </c>
      <c r="G245" s="478"/>
    </row>
    <row r="246" spans="1:7" ht="14.25">
      <c r="A246" s="509"/>
      <c r="B246" s="518" t="s">
        <v>627</v>
      </c>
      <c r="C246" s="504" t="s">
        <v>689</v>
      </c>
      <c r="D246" s="519">
        <v>1</v>
      </c>
      <c r="E246" s="515" t="s">
        <v>634</v>
      </c>
      <c r="F246" s="516" t="s">
        <v>349</v>
      </c>
      <c r="G246" s="478"/>
    </row>
    <row r="247" spans="1:7" ht="14.25">
      <c r="A247" s="509"/>
      <c r="B247" s="518" t="s">
        <v>620</v>
      </c>
      <c r="C247" s="504" t="s">
        <v>689</v>
      </c>
      <c r="D247" s="519">
        <v>2</v>
      </c>
      <c r="E247" s="515" t="s">
        <v>634</v>
      </c>
      <c r="F247" s="516" t="s">
        <v>349</v>
      </c>
      <c r="G247" s="478"/>
    </row>
    <row r="248" spans="1:7" ht="14.25">
      <c r="A248" s="509"/>
      <c r="B248" s="518" t="s">
        <v>881</v>
      </c>
      <c r="C248" s="504" t="s">
        <v>603</v>
      </c>
      <c r="D248" s="519">
        <v>2</v>
      </c>
      <c r="E248" s="515" t="s">
        <v>634</v>
      </c>
      <c r="F248" s="516" t="s">
        <v>349</v>
      </c>
      <c r="G248" s="478"/>
    </row>
    <row r="249" spans="1:7" ht="14.25">
      <c r="A249" s="509"/>
      <c r="B249" s="518" t="s">
        <v>666</v>
      </c>
      <c r="C249" s="504" t="s">
        <v>681</v>
      </c>
      <c r="D249" s="519">
        <v>1</v>
      </c>
      <c r="E249" s="515" t="s">
        <v>821</v>
      </c>
      <c r="F249" s="516" t="s">
        <v>349</v>
      </c>
      <c r="G249" s="478"/>
    </row>
    <row r="250" spans="1:7" ht="14.25">
      <c r="A250" s="509"/>
      <c r="B250" s="518" t="s">
        <v>745</v>
      </c>
      <c r="C250" s="504" t="s">
        <v>586</v>
      </c>
      <c r="D250" s="519">
        <v>2</v>
      </c>
      <c r="E250" s="515" t="s">
        <v>639</v>
      </c>
      <c r="F250" s="516" t="s">
        <v>349</v>
      </c>
      <c r="G250" s="478"/>
    </row>
    <row r="251" spans="1:7" ht="14.25">
      <c r="A251" s="509"/>
      <c r="B251" s="518" t="s">
        <v>882</v>
      </c>
      <c r="C251" s="504" t="s">
        <v>840</v>
      </c>
      <c r="D251" s="519">
        <v>1</v>
      </c>
      <c r="E251" s="515" t="s">
        <v>639</v>
      </c>
      <c r="F251" s="516" t="s">
        <v>349</v>
      </c>
      <c r="G251" s="478"/>
    </row>
    <row r="252" spans="1:7" ht="14.25">
      <c r="A252" s="509"/>
      <c r="B252" s="518" t="s">
        <v>745</v>
      </c>
      <c r="C252" s="504" t="s">
        <v>586</v>
      </c>
      <c r="D252" s="519">
        <v>2</v>
      </c>
      <c r="E252" s="515" t="s">
        <v>639</v>
      </c>
      <c r="F252" s="516" t="s">
        <v>349</v>
      </c>
      <c r="G252" s="478"/>
    </row>
    <row r="253" spans="1:7" ht="28.5">
      <c r="A253" s="509"/>
      <c r="B253" s="518" t="s">
        <v>618</v>
      </c>
      <c r="C253" s="504" t="s">
        <v>598</v>
      </c>
      <c r="D253" s="519">
        <v>2</v>
      </c>
      <c r="E253" s="515" t="s">
        <v>883</v>
      </c>
      <c r="F253" s="516" t="s">
        <v>349</v>
      </c>
      <c r="G253" s="478"/>
    </row>
    <row r="254" spans="1:7" ht="28.5">
      <c r="A254" s="509"/>
      <c r="B254" s="518" t="s">
        <v>834</v>
      </c>
      <c r="C254" s="504" t="s">
        <v>616</v>
      </c>
      <c r="D254" s="519">
        <v>1</v>
      </c>
      <c r="E254" s="515" t="s">
        <v>884</v>
      </c>
      <c r="F254" s="516" t="s">
        <v>349</v>
      </c>
      <c r="G254" s="478"/>
    </row>
    <row r="255" spans="1:7" ht="14.25">
      <c r="A255" s="509"/>
      <c r="B255" s="518" t="s">
        <v>610</v>
      </c>
      <c r="C255" s="504" t="s">
        <v>586</v>
      </c>
      <c r="D255" s="519">
        <v>1</v>
      </c>
      <c r="E255" s="515" t="s">
        <v>801</v>
      </c>
      <c r="F255" s="516"/>
      <c r="G255" s="478" t="s">
        <v>349</v>
      </c>
    </row>
    <row r="256" spans="1:7" ht="28.5">
      <c r="A256" s="503" t="s">
        <v>885</v>
      </c>
      <c r="B256" s="518" t="s">
        <v>631</v>
      </c>
      <c r="C256" s="504" t="s">
        <v>746</v>
      </c>
      <c r="D256" s="519">
        <v>1</v>
      </c>
      <c r="E256" s="515" t="s">
        <v>797</v>
      </c>
      <c r="F256" s="516" t="s">
        <v>349</v>
      </c>
      <c r="G256" s="478"/>
    </row>
    <row r="257" spans="1:7" ht="14.25">
      <c r="A257" s="509"/>
      <c r="B257" s="518" t="s">
        <v>648</v>
      </c>
      <c r="C257" s="504" t="s">
        <v>765</v>
      </c>
      <c r="D257" s="519">
        <v>1</v>
      </c>
      <c r="E257" s="515" t="s">
        <v>629</v>
      </c>
      <c r="F257" s="516" t="s">
        <v>349</v>
      </c>
      <c r="G257" s="478"/>
    </row>
    <row r="258" spans="1:7" ht="28.5">
      <c r="A258" s="509"/>
      <c r="B258" s="518" t="s">
        <v>627</v>
      </c>
      <c r="C258" s="504" t="s">
        <v>616</v>
      </c>
      <c r="D258" s="519">
        <v>1</v>
      </c>
      <c r="E258" s="515" t="s">
        <v>665</v>
      </c>
      <c r="F258" s="516" t="s">
        <v>349</v>
      </c>
      <c r="G258" s="478"/>
    </row>
    <row r="259" spans="1:7" ht="14.25">
      <c r="A259" s="509"/>
      <c r="B259" s="518" t="s">
        <v>819</v>
      </c>
      <c r="C259" s="504" t="s">
        <v>820</v>
      </c>
      <c r="D259" s="519">
        <v>1</v>
      </c>
      <c r="E259" s="515" t="s">
        <v>829</v>
      </c>
      <c r="F259" s="516" t="s">
        <v>349</v>
      </c>
      <c r="G259" s="478"/>
    </row>
    <row r="260" spans="1:7" ht="28.5">
      <c r="A260" s="509"/>
      <c r="B260" s="518" t="s">
        <v>632</v>
      </c>
      <c r="C260" s="504" t="s">
        <v>681</v>
      </c>
      <c r="D260" s="519">
        <v>1</v>
      </c>
      <c r="E260" s="515" t="s">
        <v>805</v>
      </c>
      <c r="F260" s="516"/>
      <c r="G260" s="478" t="s">
        <v>349</v>
      </c>
    </row>
    <row r="261" spans="1:7" ht="28.5">
      <c r="A261" s="509"/>
      <c r="B261" s="518" t="s">
        <v>648</v>
      </c>
      <c r="C261" s="504" t="s">
        <v>587</v>
      </c>
      <c r="D261" s="519">
        <v>1</v>
      </c>
      <c r="E261" s="515" t="s">
        <v>830</v>
      </c>
      <c r="F261" s="516" t="s">
        <v>349</v>
      </c>
      <c r="G261" s="478"/>
    </row>
    <row r="262" spans="1:7" ht="28.5">
      <c r="A262" s="509"/>
      <c r="B262" s="518" t="s">
        <v>618</v>
      </c>
      <c r="C262" s="504" t="s">
        <v>922</v>
      </c>
      <c r="D262" s="519">
        <v>1</v>
      </c>
      <c r="E262" s="515" t="s">
        <v>830</v>
      </c>
      <c r="F262" s="516" t="s">
        <v>349</v>
      </c>
      <c r="G262" s="478"/>
    </row>
    <row r="263" spans="1:7" ht="28.5">
      <c r="A263" s="509"/>
      <c r="B263" s="518" t="s">
        <v>618</v>
      </c>
      <c r="C263" s="504" t="s">
        <v>603</v>
      </c>
      <c r="D263" s="519">
        <v>1</v>
      </c>
      <c r="E263" s="515" t="s">
        <v>751</v>
      </c>
      <c r="F263" s="516" t="s">
        <v>349</v>
      </c>
      <c r="G263" s="478"/>
    </row>
    <row r="264" spans="1:7" ht="15">
      <c r="A264" s="509"/>
      <c r="B264" s="518" t="s">
        <v>653</v>
      </c>
      <c r="C264" s="504" t="s">
        <v>923</v>
      </c>
      <c r="D264" s="519">
        <v>2</v>
      </c>
      <c r="E264" s="515" t="s">
        <v>741</v>
      </c>
      <c r="F264" s="516" t="s">
        <v>349</v>
      </c>
      <c r="G264" s="478"/>
    </row>
    <row r="265" spans="1:7" ht="28.5">
      <c r="A265" s="509"/>
      <c r="B265" s="518" t="s">
        <v>648</v>
      </c>
      <c r="C265" s="504" t="s">
        <v>585</v>
      </c>
      <c r="D265" s="519">
        <v>1</v>
      </c>
      <c r="E265" s="515" t="s">
        <v>807</v>
      </c>
      <c r="F265" s="516" t="s">
        <v>349</v>
      </c>
      <c r="G265" s="478"/>
    </row>
    <row r="266" spans="1:7" ht="14.25">
      <c r="A266" s="509"/>
      <c r="B266" s="518" t="s">
        <v>618</v>
      </c>
      <c r="C266" s="504" t="s">
        <v>603</v>
      </c>
      <c r="D266" s="519">
        <v>1</v>
      </c>
      <c r="E266" s="515" t="s">
        <v>628</v>
      </c>
      <c r="F266" s="516" t="s">
        <v>349</v>
      </c>
      <c r="G266" s="478"/>
    </row>
    <row r="267" spans="1:7" ht="28.5">
      <c r="A267" s="509"/>
      <c r="B267" s="518" t="s">
        <v>924</v>
      </c>
      <c r="C267" s="504" t="s">
        <v>602</v>
      </c>
      <c r="D267" s="519">
        <v>1</v>
      </c>
      <c r="E267" s="515" t="s">
        <v>925</v>
      </c>
      <c r="F267" s="516" t="s">
        <v>349</v>
      </c>
      <c r="G267" s="478"/>
    </row>
    <row r="268" spans="1:7" ht="28.5">
      <c r="A268" s="509"/>
      <c r="B268" s="518" t="s">
        <v>838</v>
      </c>
      <c r="C268" s="504" t="s">
        <v>600</v>
      </c>
      <c r="D268" s="519">
        <v>2</v>
      </c>
      <c r="E268" s="515" t="s">
        <v>839</v>
      </c>
      <c r="F268" s="516" t="s">
        <v>349</v>
      </c>
      <c r="G268" s="478"/>
    </row>
    <row r="269" spans="1:7" ht="28.5">
      <c r="A269" s="509"/>
      <c r="B269" s="518" t="s">
        <v>611</v>
      </c>
      <c r="C269" s="504" t="s">
        <v>587</v>
      </c>
      <c r="D269" s="519">
        <v>1</v>
      </c>
      <c r="E269" s="515" t="s">
        <v>862</v>
      </c>
      <c r="F269" s="516" t="s">
        <v>349</v>
      </c>
      <c r="G269" s="478"/>
    </row>
    <row r="270" spans="1:7" ht="14.25">
      <c r="A270" s="509"/>
      <c r="B270" s="518" t="s">
        <v>654</v>
      </c>
      <c r="C270" s="504" t="s">
        <v>872</v>
      </c>
      <c r="D270" s="519">
        <v>2</v>
      </c>
      <c r="E270" s="515" t="s">
        <v>873</v>
      </c>
      <c r="F270" s="516" t="s">
        <v>349</v>
      </c>
      <c r="G270" s="478"/>
    </row>
    <row r="271" spans="1:7" ht="14.25">
      <c r="A271" s="509"/>
      <c r="B271" s="518" t="s">
        <v>627</v>
      </c>
      <c r="C271" s="504" t="s">
        <v>689</v>
      </c>
      <c r="D271" s="519">
        <v>1</v>
      </c>
      <c r="E271" s="515" t="s">
        <v>873</v>
      </c>
      <c r="F271" s="516" t="s">
        <v>349</v>
      </c>
      <c r="G271" s="478"/>
    </row>
    <row r="272" spans="1:7" ht="14.25">
      <c r="A272" s="509"/>
      <c r="B272" s="518" t="s">
        <v>618</v>
      </c>
      <c r="C272" s="504" t="s">
        <v>607</v>
      </c>
      <c r="D272" s="519">
        <v>1</v>
      </c>
      <c r="E272" s="515" t="s">
        <v>873</v>
      </c>
      <c r="F272" s="516" t="s">
        <v>349</v>
      </c>
      <c r="G272" s="478"/>
    </row>
    <row r="273" spans="1:7" ht="14.25">
      <c r="A273" s="509"/>
      <c r="B273" s="518" t="s">
        <v>618</v>
      </c>
      <c r="C273" s="504" t="s">
        <v>586</v>
      </c>
      <c r="D273" s="519">
        <v>1</v>
      </c>
      <c r="E273" s="515" t="s">
        <v>873</v>
      </c>
      <c r="F273" s="516" t="s">
        <v>349</v>
      </c>
      <c r="G273" s="478"/>
    </row>
    <row r="274" spans="1:7" ht="14.25">
      <c r="A274" s="509"/>
      <c r="B274" s="518" t="s">
        <v>618</v>
      </c>
      <c r="C274" s="504" t="s">
        <v>603</v>
      </c>
      <c r="D274" s="519">
        <v>1</v>
      </c>
      <c r="E274" s="515" t="s">
        <v>646</v>
      </c>
      <c r="F274" s="516" t="s">
        <v>349</v>
      </c>
      <c r="G274" s="478"/>
    </row>
    <row r="275" spans="1:7" ht="14.25">
      <c r="A275" s="509"/>
      <c r="B275" s="518" t="s">
        <v>654</v>
      </c>
      <c r="C275" s="504" t="s">
        <v>744</v>
      </c>
      <c r="D275" s="519">
        <v>1</v>
      </c>
      <c r="E275" s="515" t="s">
        <v>646</v>
      </c>
      <c r="F275" s="516" t="s">
        <v>349</v>
      </c>
      <c r="G275" s="478"/>
    </row>
    <row r="276" spans="1:7" ht="14.25">
      <c r="A276" s="509"/>
      <c r="B276" s="518" t="s">
        <v>611</v>
      </c>
      <c r="C276" s="504" t="s">
        <v>587</v>
      </c>
      <c r="D276" s="519">
        <v>1</v>
      </c>
      <c r="E276" s="515" t="s">
        <v>646</v>
      </c>
      <c r="F276" s="516" t="s">
        <v>349</v>
      </c>
      <c r="G276" s="478"/>
    </row>
    <row r="277" spans="1:7" ht="14.25">
      <c r="A277" s="509"/>
      <c r="B277" s="518" t="s">
        <v>631</v>
      </c>
      <c r="C277" s="504" t="s">
        <v>840</v>
      </c>
      <c r="D277" s="519">
        <v>1</v>
      </c>
      <c r="E277" s="515" t="s">
        <v>646</v>
      </c>
      <c r="F277" s="516" t="s">
        <v>349</v>
      </c>
      <c r="G277" s="478"/>
    </row>
    <row r="278" spans="1:7" ht="28.5">
      <c r="A278" s="509"/>
      <c r="B278" s="518" t="s">
        <v>648</v>
      </c>
      <c r="C278" s="504" t="s">
        <v>587</v>
      </c>
      <c r="D278" s="519">
        <v>1</v>
      </c>
      <c r="E278" s="515" t="s">
        <v>641</v>
      </c>
      <c r="F278" s="516" t="s">
        <v>349</v>
      </c>
      <c r="G278" s="478"/>
    </row>
    <row r="279" spans="1:7" ht="28.5">
      <c r="A279" s="509"/>
      <c r="B279" s="518" t="s">
        <v>609</v>
      </c>
      <c r="C279" s="504" t="s">
        <v>586</v>
      </c>
      <c r="D279" s="519">
        <v>1</v>
      </c>
      <c r="E279" s="515" t="s">
        <v>641</v>
      </c>
      <c r="F279" s="516" t="s">
        <v>349</v>
      </c>
      <c r="G279" s="478"/>
    </row>
    <row r="280" spans="1:7" ht="28.5">
      <c r="A280" s="509"/>
      <c r="B280" s="518" t="s">
        <v>882</v>
      </c>
      <c r="C280" s="504" t="s">
        <v>926</v>
      </c>
      <c r="D280" s="519">
        <v>1</v>
      </c>
      <c r="E280" s="515" t="s">
        <v>641</v>
      </c>
      <c r="F280" s="516" t="s">
        <v>349</v>
      </c>
      <c r="G280" s="478"/>
    </row>
    <row r="281" spans="1:7" ht="28.5">
      <c r="A281" s="509"/>
      <c r="B281" s="518" t="s">
        <v>866</v>
      </c>
      <c r="C281" s="504" t="s">
        <v>927</v>
      </c>
      <c r="D281" s="519">
        <v>1</v>
      </c>
      <c r="E281" s="515" t="s">
        <v>694</v>
      </c>
      <c r="F281" s="516" t="s">
        <v>349</v>
      </c>
      <c r="G281" s="478"/>
    </row>
    <row r="282" spans="1:7" ht="14.25">
      <c r="A282" s="509"/>
      <c r="B282" s="518" t="s">
        <v>648</v>
      </c>
      <c r="C282" s="504" t="s">
        <v>585</v>
      </c>
      <c r="D282" s="519">
        <v>1</v>
      </c>
      <c r="E282" s="515" t="s">
        <v>696</v>
      </c>
      <c r="F282" s="516" t="s">
        <v>349</v>
      </c>
      <c r="G282" s="478"/>
    </row>
    <row r="283" spans="1:7" ht="14.25">
      <c r="A283" s="509"/>
      <c r="B283" s="518" t="s">
        <v>618</v>
      </c>
      <c r="C283" s="504" t="s">
        <v>586</v>
      </c>
      <c r="D283" s="519">
        <v>1</v>
      </c>
      <c r="E283" s="515" t="s">
        <v>696</v>
      </c>
      <c r="F283" s="516" t="s">
        <v>349</v>
      </c>
      <c r="G283" s="478"/>
    </row>
    <row r="284" spans="1:7" ht="14.25">
      <c r="A284" s="509"/>
      <c r="B284" s="518" t="s">
        <v>623</v>
      </c>
      <c r="C284" s="504" t="s">
        <v>869</v>
      </c>
      <c r="D284" s="519">
        <v>1</v>
      </c>
      <c r="E284" s="515" t="s">
        <v>870</v>
      </c>
      <c r="F284" s="516" t="s">
        <v>349</v>
      </c>
      <c r="G284" s="478"/>
    </row>
    <row r="285" spans="1:7" ht="14.25">
      <c r="A285" s="509"/>
      <c r="B285" s="518" t="s">
        <v>928</v>
      </c>
      <c r="C285" s="504" t="s">
        <v>597</v>
      </c>
      <c r="D285" s="519">
        <v>1</v>
      </c>
      <c r="E285" s="515" t="s">
        <v>640</v>
      </c>
      <c r="F285" s="516" t="s">
        <v>349</v>
      </c>
      <c r="G285" s="478"/>
    </row>
    <row r="286" spans="1:7" ht="14.25">
      <c r="A286" s="509"/>
      <c r="B286" s="518" t="s">
        <v>929</v>
      </c>
      <c r="C286" s="504" t="s">
        <v>930</v>
      </c>
      <c r="D286" s="519">
        <v>2</v>
      </c>
      <c r="E286" s="515" t="s">
        <v>931</v>
      </c>
      <c r="F286" s="516"/>
      <c r="G286" s="478" t="s">
        <v>349</v>
      </c>
    </row>
    <row r="287" spans="1:7" ht="14.25">
      <c r="A287" s="509"/>
      <c r="B287" s="518" t="s">
        <v>932</v>
      </c>
      <c r="C287" s="504" t="s">
        <v>668</v>
      </c>
      <c r="D287" s="519">
        <v>2</v>
      </c>
      <c r="E287" s="515" t="s">
        <v>933</v>
      </c>
      <c r="F287" s="516"/>
      <c r="G287" s="478" t="s">
        <v>349</v>
      </c>
    </row>
    <row r="288" spans="1:7" ht="14.25">
      <c r="A288" s="509"/>
      <c r="B288" s="518" t="s">
        <v>669</v>
      </c>
      <c r="C288" s="504" t="s">
        <v>612</v>
      </c>
      <c r="D288" s="519">
        <v>1</v>
      </c>
      <c r="E288" s="515" t="s">
        <v>934</v>
      </c>
      <c r="F288" s="516" t="s">
        <v>349</v>
      </c>
      <c r="G288" s="478"/>
    </row>
    <row r="289" spans="1:7" ht="14.25">
      <c r="A289" s="509"/>
      <c r="B289" s="518" t="s">
        <v>935</v>
      </c>
      <c r="C289" s="504" t="s">
        <v>692</v>
      </c>
      <c r="D289" s="519">
        <v>1</v>
      </c>
      <c r="E289" s="515" t="s">
        <v>639</v>
      </c>
      <c r="F289" s="516" t="s">
        <v>349</v>
      </c>
      <c r="G289" s="478"/>
    </row>
    <row r="290" spans="1:7" ht="14.25">
      <c r="A290" s="509"/>
      <c r="B290" s="518" t="s">
        <v>679</v>
      </c>
      <c r="C290" s="504" t="s">
        <v>926</v>
      </c>
      <c r="D290" s="519">
        <v>1</v>
      </c>
      <c r="E290" s="515" t="s">
        <v>639</v>
      </c>
      <c r="F290" s="516" t="s">
        <v>349</v>
      </c>
      <c r="G290" s="478"/>
    </row>
    <row r="291" spans="1:7" ht="28.5">
      <c r="A291" s="509"/>
      <c r="B291" s="518" t="s">
        <v>811</v>
      </c>
      <c r="C291" s="504" t="s">
        <v>600</v>
      </c>
      <c r="D291" s="519">
        <v>1</v>
      </c>
      <c r="E291" s="515" t="s">
        <v>624</v>
      </c>
      <c r="F291" s="516" t="s">
        <v>349</v>
      </c>
      <c r="G291" s="478"/>
    </row>
    <row r="292" spans="1:7" ht="28.5">
      <c r="A292" s="509"/>
      <c r="B292" s="518" t="s">
        <v>682</v>
      </c>
      <c r="C292" s="504" t="s">
        <v>607</v>
      </c>
      <c r="D292" s="519">
        <v>1</v>
      </c>
      <c r="E292" s="515" t="s">
        <v>624</v>
      </c>
      <c r="F292" s="516" t="s">
        <v>349</v>
      </c>
      <c r="G292" s="478"/>
    </row>
    <row r="293" spans="1:7" ht="28.5">
      <c r="A293" s="509"/>
      <c r="B293" s="518" t="s">
        <v>936</v>
      </c>
      <c r="C293" s="504" t="s">
        <v>586</v>
      </c>
      <c r="D293" s="519">
        <v>1</v>
      </c>
      <c r="E293" s="515" t="s">
        <v>624</v>
      </c>
      <c r="F293" s="516" t="s">
        <v>349</v>
      </c>
      <c r="G293" s="478"/>
    </row>
    <row r="294" spans="1:7" ht="28.5">
      <c r="A294" s="509"/>
      <c r="B294" s="518" t="s">
        <v>811</v>
      </c>
      <c r="C294" s="504" t="s">
        <v>600</v>
      </c>
      <c r="D294" s="519">
        <v>1</v>
      </c>
      <c r="E294" s="515" t="s">
        <v>624</v>
      </c>
      <c r="F294" s="516" t="s">
        <v>349</v>
      </c>
      <c r="G294" s="478"/>
    </row>
    <row r="295" spans="1:7" ht="28.5">
      <c r="A295" s="509"/>
      <c r="B295" s="518" t="s">
        <v>611</v>
      </c>
      <c r="C295" s="504" t="s">
        <v>616</v>
      </c>
      <c r="D295" s="519">
        <v>1</v>
      </c>
      <c r="E295" s="515" t="s">
        <v>647</v>
      </c>
      <c r="F295" s="516" t="s">
        <v>349</v>
      </c>
      <c r="G295" s="478"/>
    </row>
    <row r="296" spans="1:7" ht="14.25">
      <c r="A296" s="509"/>
      <c r="B296" s="518" t="s">
        <v>618</v>
      </c>
      <c r="C296" s="504" t="s">
        <v>587</v>
      </c>
      <c r="D296" s="519">
        <v>1</v>
      </c>
      <c r="E296" s="515" t="s">
        <v>695</v>
      </c>
      <c r="F296" s="516" t="s">
        <v>349</v>
      </c>
      <c r="G296" s="478"/>
    </row>
    <row r="297" spans="1:7" ht="14.25">
      <c r="A297" s="509"/>
      <c r="B297" s="518" t="s">
        <v>745</v>
      </c>
      <c r="C297" s="504" t="s">
        <v>586</v>
      </c>
      <c r="D297" s="519">
        <v>1</v>
      </c>
      <c r="E297" s="515" t="s">
        <v>815</v>
      </c>
      <c r="F297" s="516" t="s">
        <v>349</v>
      </c>
      <c r="G297" s="478"/>
    </row>
    <row r="298" spans="1:7" ht="28.5">
      <c r="A298" s="509"/>
      <c r="B298" s="518" t="s">
        <v>682</v>
      </c>
      <c r="C298" s="504" t="s">
        <v>607</v>
      </c>
      <c r="D298" s="519">
        <v>1</v>
      </c>
      <c r="E298" s="515" t="s">
        <v>877</v>
      </c>
      <c r="F298" s="516" t="s">
        <v>349</v>
      </c>
      <c r="G298" s="478"/>
    </row>
    <row r="299" spans="1:7" ht="14.25">
      <c r="A299" s="509"/>
      <c r="B299" s="518" t="s">
        <v>669</v>
      </c>
      <c r="C299" s="504" t="s">
        <v>599</v>
      </c>
      <c r="D299" s="519">
        <v>1</v>
      </c>
      <c r="E299" s="515" t="s">
        <v>650</v>
      </c>
      <c r="F299" s="516" t="s">
        <v>349</v>
      </c>
      <c r="G299" s="478"/>
    </row>
    <row r="300" spans="1:7" ht="28.5">
      <c r="A300" s="509"/>
      <c r="B300" s="518" t="s">
        <v>643</v>
      </c>
      <c r="C300" s="504" t="s">
        <v>937</v>
      </c>
      <c r="D300" s="519">
        <v>1</v>
      </c>
      <c r="E300" s="515" t="s">
        <v>650</v>
      </c>
      <c r="F300" s="516" t="s">
        <v>349</v>
      </c>
      <c r="G300" s="478"/>
    </row>
    <row r="301" spans="1:7" ht="14.25">
      <c r="A301" s="509"/>
      <c r="B301" s="518" t="s">
        <v>687</v>
      </c>
      <c r="C301" s="504" t="s">
        <v>587</v>
      </c>
      <c r="D301" s="519">
        <v>1</v>
      </c>
      <c r="E301" s="515" t="s">
        <v>650</v>
      </c>
      <c r="F301" s="516" t="s">
        <v>349</v>
      </c>
      <c r="G301" s="478"/>
    </row>
    <row r="302" spans="1:7" ht="28.5">
      <c r="A302" s="509"/>
      <c r="B302" s="518" t="s">
        <v>938</v>
      </c>
      <c r="C302" s="504" t="s">
        <v>587</v>
      </c>
      <c r="D302" s="519">
        <v>1</v>
      </c>
      <c r="E302" s="515" t="s">
        <v>939</v>
      </c>
      <c r="F302" s="516" t="s">
        <v>349</v>
      </c>
      <c r="G302" s="478"/>
    </row>
    <row r="303" spans="1:7" ht="14.25">
      <c r="A303" s="509"/>
      <c r="B303" s="518" t="s">
        <v>940</v>
      </c>
      <c r="C303" s="504" t="s">
        <v>607</v>
      </c>
      <c r="D303" s="519">
        <v>1</v>
      </c>
      <c r="E303" s="515" t="s">
        <v>941</v>
      </c>
      <c r="F303" s="516"/>
      <c r="G303" s="478" t="s">
        <v>349</v>
      </c>
    </row>
    <row r="304" spans="1:7" ht="14.25">
      <c r="A304" s="509"/>
      <c r="B304" s="518" t="s">
        <v>678</v>
      </c>
      <c r="C304" s="504" t="s">
        <v>655</v>
      </c>
      <c r="D304" s="519">
        <v>1</v>
      </c>
      <c r="E304" s="515" t="s">
        <v>686</v>
      </c>
      <c r="F304" s="516" t="s">
        <v>349</v>
      </c>
      <c r="G304" s="478"/>
    </row>
    <row r="305" spans="1:7" ht="28.5">
      <c r="A305" s="509"/>
      <c r="B305" s="518" t="s">
        <v>609</v>
      </c>
      <c r="C305" s="504" t="s">
        <v>586</v>
      </c>
      <c r="D305" s="519">
        <v>1</v>
      </c>
      <c r="E305" s="515" t="s">
        <v>942</v>
      </c>
      <c r="F305" s="516" t="s">
        <v>349</v>
      </c>
      <c r="G305" s="478"/>
    </row>
    <row r="306" spans="1:7" ht="14.25">
      <c r="A306" s="509"/>
      <c r="B306" s="518" t="s">
        <v>620</v>
      </c>
      <c r="C306" s="504" t="s">
        <v>689</v>
      </c>
      <c r="D306" s="519">
        <v>1</v>
      </c>
      <c r="E306" s="515" t="s">
        <v>630</v>
      </c>
      <c r="F306" s="516" t="s">
        <v>349</v>
      </c>
      <c r="G306" s="478"/>
    </row>
    <row r="307" spans="1:7" ht="14.25">
      <c r="A307" s="509"/>
      <c r="B307" s="518" t="s">
        <v>666</v>
      </c>
      <c r="C307" s="504" t="s">
        <v>681</v>
      </c>
      <c r="D307" s="519">
        <v>1</v>
      </c>
      <c r="E307" s="515" t="s">
        <v>821</v>
      </c>
      <c r="F307" s="516" t="s">
        <v>349</v>
      </c>
      <c r="G307" s="478"/>
    </row>
    <row r="308" spans="1:7" ht="14.25">
      <c r="A308" s="509"/>
      <c r="B308" s="518" t="s">
        <v>632</v>
      </c>
      <c r="C308" s="504" t="s">
        <v>598</v>
      </c>
      <c r="D308" s="519">
        <v>1</v>
      </c>
      <c r="E308" s="515" t="s">
        <v>824</v>
      </c>
      <c r="F308" s="516" t="s">
        <v>349</v>
      </c>
      <c r="G308" s="478"/>
    </row>
    <row r="309" spans="1:7" ht="14.25">
      <c r="A309" s="509"/>
      <c r="B309" s="518" t="s">
        <v>632</v>
      </c>
      <c r="C309" s="504" t="s">
        <v>598</v>
      </c>
      <c r="D309" s="519">
        <v>3</v>
      </c>
      <c r="E309" s="515" t="s">
        <v>824</v>
      </c>
      <c r="F309" s="516" t="s">
        <v>349</v>
      </c>
      <c r="G309" s="478"/>
    </row>
    <row r="310" spans="1:7" ht="14.25">
      <c r="A310" s="509"/>
      <c r="B310" s="518" t="s">
        <v>611</v>
      </c>
      <c r="C310" s="504" t="s">
        <v>602</v>
      </c>
      <c r="D310" s="519">
        <v>1</v>
      </c>
      <c r="E310" s="515" t="s">
        <v>943</v>
      </c>
      <c r="F310" s="516" t="s">
        <v>349</v>
      </c>
      <c r="G310" s="478"/>
    </row>
    <row r="311" spans="1:7" ht="28.5">
      <c r="A311" s="509"/>
      <c r="B311" s="518" t="s">
        <v>761</v>
      </c>
      <c r="C311" s="504" t="s">
        <v>655</v>
      </c>
      <c r="D311" s="519">
        <v>1</v>
      </c>
      <c r="E311" s="515" t="s">
        <v>944</v>
      </c>
      <c r="F311" s="516"/>
      <c r="G311" s="478" t="s">
        <v>349</v>
      </c>
    </row>
    <row r="312" spans="1:7" ht="14.25">
      <c r="A312" s="509"/>
      <c r="B312" s="518" t="s">
        <v>619</v>
      </c>
      <c r="C312" s="504" t="s">
        <v>607</v>
      </c>
      <c r="D312" s="519">
        <v>2</v>
      </c>
      <c r="E312" s="515" t="s">
        <v>856</v>
      </c>
      <c r="F312" s="516"/>
      <c r="G312" s="478" t="s">
        <v>349</v>
      </c>
    </row>
    <row r="313" spans="1:7" ht="14.25">
      <c r="A313" s="509"/>
      <c r="B313" s="518" t="s">
        <v>632</v>
      </c>
      <c r="C313" s="504" t="s">
        <v>598</v>
      </c>
      <c r="D313" s="519">
        <v>1</v>
      </c>
      <c r="E313" s="515" t="s">
        <v>672</v>
      </c>
      <c r="F313" s="516" t="s">
        <v>349</v>
      </c>
      <c r="G313" s="478"/>
    </row>
    <row r="314" spans="1:7" ht="14.25">
      <c r="A314" s="509"/>
      <c r="B314" s="518" t="s">
        <v>644</v>
      </c>
      <c r="C314" s="504" t="s">
        <v>670</v>
      </c>
      <c r="D314" s="519">
        <v>1</v>
      </c>
      <c r="E314" s="515" t="s">
        <v>672</v>
      </c>
      <c r="F314" s="516" t="s">
        <v>349</v>
      </c>
      <c r="G314" s="478"/>
    </row>
    <row r="315" spans="1:7" ht="28.5">
      <c r="A315" s="509"/>
      <c r="B315" s="518" t="s">
        <v>847</v>
      </c>
      <c r="C315" s="504" t="s">
        <v>645</v>
      </c>
      <c r="D315" s="519">
        <v>2</v>
      </c>
      <c r="E315" s="515" t="s">
        <v>945</v>
      </c>
      <c r="F315" s="516" t="s">
        <v>349</v>
      </c>
      <c r="G315" s="478"/>
    </row>
    <row r="316" spans="1:7" ht="14.25">
      <c r="A316" s="509"/>
      <c r="B316" s="518" t="s">
        <v>627</v>
      </c>
      <c r="C316" s="504" t="s">
        <v>946</v>
      </c>
      <c r="D316" s="519">
        <v>1</v>
      </c>
      <c r="E316" s="515" t="s">
        <v>677</v>
      </c>
      <c r="F316" s="516" t="s">
        <v>349</v>
      </c>
      <c r="G316" s="478"/>
    </row>
    <row r="317" spans="1:7" ht="14.25">
      <c r="A317" s="509"/>
      <c r="B317" s="518" t="s">
        <v>653</v>
      </c>
      <c r="C317" s="504" t="s">
        <v>645</v>
      </c>
      <c r="D317" s="519">
        <v>1</v>
      </c>
      <c r="E317" s="515" t="s">
        <v>947</v>
      </c>
      <c r="F317" s="516" t="s">
        <v>349</v>
      </c>
      <c r="G317" s="478"/>
    </row>
    <row r="318" spans="1:7" ht="14.25">
      <c r="A318" s="509"/>
      <c r="B318" s="518" t="s">
        <v>948</v>
      </c>
      <c r="C318" s="504" t="s">
        <v>689</v>
      </c>
      <c r="D318" s="519">
        <v>3</v>
      </c>
      <c r="E318" s="515" t="s">
        <v>949</v>
      </c>
      <c r="F318" s="516"/>
      <c r="G318" s="478" t="s">
        <v>349</v>
      </c>
    </row>
    <row r="319" spans="1:7" ht="14.25">
      <c r="A319" s="509"/>
      <c r="B319" s="518" t="s">
        <v>950</v>
      </c>
      <c r="C319" s="504" t="s">
        <v>764</v>
      </c>
      <c r="D319" s="519">
        <v>1</v>
      </c>
      <c r="E319" s="515" t="s">
        <v>649</v>
      </c>
      <c r="F319" s="516" t="s">
        <v>349</v>
      </c>
      <c r="G319" s="478"/>
    </row>
    <row r="320" spans="1:7" ht="14.25">
      <c r="A320" s="509"/>
      <c r="B320" s="518" t="s">
        <v>950</v>
      </c>
      <c r="C320" s="504" t="s">
        <v>764</v>
      </c>
      <c r="D320" s="519">
        <v>1</v>
      </c>
      <c r="E320" s="515" t="s">
        <v>649</v>
      </c>
      <c r="F320" s="516" t="s">
        <v>349</v>
      </c>
      <c r="G320" s="478"/>
    </row>
    <row r="321" spans="1:7" ht="14.25">
      <c r="A321" s="509"/>
      <c r="B321" s="518" t="s">
        <v>849</v>
      </c>
      <c r="C321" s="504" t="s">
        <v>927</v>
      </c>
      <c r="D321" s="519">
        <v>3</v>
      </c>
      <c r="E321" s="515" t="s">
        <v>951</v>
      </c>
      <c r="F321" s="516"/>
      <c r="G321" s="478" t="s">
        <v>349</v>
      </c>
    </row>
    <row r="322" spans="2:7" ht="12.75">
      <c r="B322" s="523"/>
      <c r="C322" s="523"/>
      <c r="D322" s="523"/>
      <c r="E322" s="524"/>
      <c r="F322" s="523"/>
      <c r="G322" s="525"/>
    </row>
    <row r="323" spans="2:7" ht="12.75">
      <c r="B323" s="526"/>
      <c r="C323" s="526"/>
      <c r="D323" s="526"/>
      <c r="E323" s="527" t="s">
        <v>15</v>
      </c>
      <c r="F323" s="523">
        <f>COUNTA(F14:F322)</f>
        <v>260</v>
      </c>
      <c r="G323" s="525">
        <f>COUNTA(G14:G322)</f>
        <v>48</v>
      </c>
    </row>
    <row r="326" spans="1:12" s="483" customFormat="1" ht="12.75">
      <c r="A326" s="578" t="s">
        <v>581</v>
      </c>
      <c r="B326" s="578"/>
      <c r="C326" s="578"/>
      <c r="D326" s="578"/>
      <c r="E326" s="578"/>
      <c r="F326" s="578"/>
      <c r="G326" s="578"/>
      <c r="H326" s="549"/>
      <c r="I326" s="549"/>
      <c r="J326" s="549"/>
      <c r="K326" s="549"/>
      <c r="L326" s="549"/>
    </row>
    <row r="327" s="483" customFormat="1" ht="12.75"/>
    <row r="328" s="483" customFormat="1" ht="12.75"/>
    <row r="329" spans="1:12" s="483" customFormat="1" ht="12.75" customHeight="1">
      <c r="A329" s="579" t="s">
        <v>582</v>
      </c>
      <c r="B329" s="579"/>
      <c r="C329" s="579"/>
      <c r="D329" s="579"/>
      <c r="E329" s="579"/>
      <c r="F329" s="579"/>
      <c r="G329" s="579"/>
      <c r="H329" s="550"/>
      <c r="I329" s="550"/>
      <c r="J329" s="550"/>
      <c r="K329" s="550"/>
      <c r="L329" s="550"/>
    </row>
    <row r="330" s="483" customFormat="1" ht="12.75"/>
    <row r="331" s="483" customFormat="1" ht="12.75"/>
    <row r="332" spans="1:12" s="483" customFormat="1" ht="12.75">
      <c r="A332" s="580" t="s">
        <v>583</v>
      </c>
      <c r="B332" s="580"/>
      <c r="C332" s="580"/>
      <c r="D332" s="580"/>
      <c r="E332" s="580"/>
      <c r="F332" s="580"/>
      <c r="G332" s="580"/>
      <c r="H332" s="549"/>
      <c r="I332" s="549"/>
      <c r="J332" s="549"/>
      <c r="K332" s="549"/>
      <c r="L332" s="549"/>
    </row>
  </sheetData>
  <sheetProtection/>
  <mergeCells count="4">
    <mergeCell ref="F6:G6"/>
    <mergeCell ref="A326:G326"/>
    <mergeCell ref="A329:G329"/>
    <mergeCell ref="A332:G332"/>
  </mergeCells>
  <printOptions horizontalCentered="1"/>
  <pageMargins left="0.7874015748031497" right="0.7874015748031497" top="0.984251968503937" bottom="0.984251968503937" header="0.3937007874015748" footer="0.3937007874015748"/>
  <pageSetup firstPageNumber="6" useFirstPageNumber="1" fitToHeight="0" fitToWidth="1" horizontalDpi="600" verticalDpi="600" orientation="portrait" scale="63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showGridLines="0" zoomScale="90" zoomScaleNormal="90" zoomScaleSheetLayoutView="115" workbookViewId="0" topLeftCell="A1">
      <selection activeCell="K11" sqref="K11"/>
    </sheetView>
  </sheetViews>
  <sheetFormatPr defaultColWidth="11.421875" defaultRowHeight="12.75"/>
  <cols>
    <col min="1" max="1" width="7.8515625" style="69" bestFit="1" customWidth="1"/>
    <col min="2" max="2" width="50.28125" style="69" customWidth="1"/>
    <col min="3" max="3" width="35.7109375" style="69" customWidth="1"/>
    <col min="4" max="4" width="20.8515625" style="69" customWidth="1"/>
    <col min="5" max="5" width="46.8515625" style="69" customWidth="1"/>
    <col min="6" max="6" width="16.7109375" style="69" customWidth="1"/>
    <col min="7" max="16384" width="11.421875" style="69" customWidth="1"/>
  </cols>
  <sheetData>
    <row r="2" spans="2:6" s="325" customFormat="1" ht="19.5">
      <c r="B2" s="329" t="s">
        <v>22</v>
      </c>
      <c r="C2" s="328"/>
      <c r="D2" s="328"/>
      <c r="E2" s="328"/>
      <c r="F2" s="328"/>
    </row>
    <row r="3" spans="2:6" ht="19.5">
      <c r="B3" s="112"/>
      <c r="E3" s="581"/>
      <c r="F3" s="582"/>
    </row>
    <row r="4" spans="2:6" ht="15.75">
      <c r="B4" s="71" t="s">
        <v>50</v>
      </c>
      <c r="C4" s="73"/>
      <c r="D4" s="73"/>
      <c r="E4" s="73"/>
      <c r="F4" s="68"/>
    </row>
    <row r="5" spans="2:6" ht="15.75">
      <c r="B5" s="71" t="s">
        <v>57</v>
      </c>
      <c r="C5" s="73"/>
      <c r="D5" s="73"/>
      <c r="E5" s="73"/>
      <c r="F5" s="68"/>
    </row>
    <row r="6" spans="2:6" ht="15.75">
      <c r="B6" s="71" t="s">
        <v>58</v>
      </c>
      <c r="C6" s="73"/>
      <c r="D6" s="73"/>
      <c r="E6" s="73"/>
      <c r="F6" s="68"/>
    </row>
    <row r="7" spans="2:6" s="320" customFormat="1" ht="12.75">
      <c r="B7" s="400" t="s">
        <v>340</v>
      </c>
      <c r="C7" s="401"/>
      <c r="D7" s="401"/>
      <c r="E7" s="401"/>
      <c r="F7" s="418"/>
    </row>
    <row r="8" s="320" customFormat="1" ht="12.75"/>
    <row r="9" spans="2:6" s="320" customFormat="1" ht="12.75">
      <c r="B9" s="321" t="s">
        <v>738</v>
      </c>
      <c r="C9" s="326"/>
      <c r="D9" s="317"/>
      <c r="E9" s="317"/>
      <c r="F9" s="327"/>
    </row>
    <row r="10" spans="2:6" ht="12.75">
      <c r="B10" s="74"/>
      <c r="C10" s="74"/>
      <c r="D10" s="74"/>
      <c r="E10" s="74"/>
      <c r="F10" s="74"/>
    </row>
    <row r="11" spans="2:6" ht="12.75">
      <c r="B11" s="74"/>
      <c r="C11" s="74"/>
      <c r="D11" s="74"/>
      <c r="E11" s="74"/>
      <c r="F11" s="74"/>
    </row>
    <row r="12" spans="2:6" ht="25.5">
      <c r="B12" s="113" t="s">
        <v>53</v>
      </c>
      <c r="C12" s="113" t="s">
        <v>59</v>
      </c>
      <c r="D12" s="113" t="s">
        <v>55</v>
      </c>
      <c r="E12" s="113" t="s">
        <v>60</v>
      </c>
      <c r="F12" s="114" t="s">
        <v>61</v>
      </c>
    </row>
    <row r="13" spans="2:6" ht="12.75">
      <c r="B13" s="474"/>
      <c r="C13" s="475"/>
      <c r="D13" s="474"/>
      <c r="E13" s="475"/>
      <c r="F13" s="476"/>
    </row>
    <row r="14" spans="2:6" s="528" customFormat="1" ht="12.75">
      <c r="B14" s="477" t="s">
        <v>707</v>
      </c>
      <c r="C14" s="529" t="s">
        <v>890</v>
      </c>
      <c r="D14" s="477" t="s">
        <v>891</v>
      </c>
      <c r="E14" s="529" t="s">
        <v>892</v>
      </c>
      <c r="F14" s="530" t="s">
        <v>708</v>
      </c>
    </row>
    <row r="15" spans="2:6" s="528" customFormat="1" ht="12.75">
      <c r="B15" s="477" t="s">
        <v>707</v>
      </c>
      <c r="C15" s="529" t="s">
        <v>709</v>
      </c>
      <c r="D15" s="477" t="s">
        <v>893</v>
      </c>
      <c r="E15" s="529" t="s">
        <v>639</v>
      </c>
      <c r="F15" s="530" t="s">
        <v>710</v>
      </c>
    </row>
    <row r="16" spans="2:6" s="528" customFormat="1" ht="12.75">
      <c r="B16" s="477"/>
      <c r="C16" s="529"/>
      <c r="D16" s="477"/>
      <c r="E16" s="529"/>
      <c r="F16" s="530"/>
    </row>
    <row r="17" spans="2:6" s="528" customFormat="1" ht="12.75">
      <c r="B17" s="477" t="s">
        <v>711</v>
      </c>
      <c r="C17" s="529" t="s">
        <v>887</v>
      </c>
      <c r="D17" s="477" t="s">
        <v>886</v>
      </c>
      <c r="E17" s="529" t="s">
        <v>684</v>
      </c>
      <c r="F17" s="530" t="s">
        <v>710</v>
      </c>
    </row>
    <row r="18" spans="2:6" s="528" customFormat="1" ht="25.5">
      <c r="B18" s="477" t="s">
        <v>711</v>
      </c>
      <c r="C18" s="529" t="s">
        <v>888</v>
      </c>
      <c r="D18" s="477" t="s">
        <v>889</v>
      </c>
      <c r="E18" s="529" t="s">
        <v>712</v>
      </c>
      <c r="F18" s="530" t="s">
        <v>710</v>
      </c>
    </row>
    <row r="19" spans="2:6" s="528" customFormat="1" ht="12.75">
      <c r="B19" s="477" t="s">
        <v>711</v>
      </c>
      <c r="C19" s="529" t="s">
        <v>713</v>
      </c>
      <c r="D19" s="477" t="s">
        <v>896</v>
      </c>
      <c r="E19" s="529" t="s">
        <v>639</v>
      </c>
      <c r="F19" s="530" t="s">
        <v>710</v>
      </c>
    </row>
    <row r="20" spans="2:6" s="528" customFormat="1" ht="12.75">
      <c r="B20" s="477"/>
      <c r="C20" s="529"/>
      <c r="D20" s="477"/>
      <c r="E20" s="529"/>
      <c r="F20" s="530"/>
    </row>
    <row r="21" spans="2:6" s="528" customFormat="1" ht="12.75">
      <c r="B21" s="477" t="s">
        <v>714</v>
      </c>
      <c r="C21" s="529" t="s">
        <v>715</v>
      </c>
      <c r="D21" s="477" t="s">
        <v>739</v>
      </c>
      <c r="E21" s="529" t="s">
        <v>716</v>
      </c>
      <c r="F21" s="530" t="s">
        <v>710</v>
      </c>
    </row>
    <row r="22" spans="2:6" s="528" customFormat="1" ht="12.75">
      <c r="B22" s="477"/>
      <c r="C22" s="529"/>
      <c r="D22" s="477"/>
      <c r="E22" s="529"/>
      <c r="F22" s="530"/>
    </row>
    <row r="23" spans="2:6" s="528" customFormat="1" ht="12.75">
      <c r="B23" s="477" t="s">
        <v>484</v>
      </c>
      <c r="C23" s="529" t="s">
        <v>894</v>
      </c>
      <c r="D23" s="477" t="s">
        <v>895</v>
      </c>
      <c r="E23" s="529" t="s">
        <v>717</v>
      </c>
      <c r="F23" s="530" t="s">
        <v>710</v>
      </c>
    </row>
    <row r="24" spans="2:6" s="528" customFormat="1" ht="12.75">
      <c r="B24" s="477"/>
      <c r="C24" s="529"/>
      <c r="D24" s="477"/>
      <c r="E24" s="529"/>
      <c r="F24" s="530"/>
    </row>
    <row r="25" spans="2:6" s="528" customFormat="1" ht="12.75">
      <c r="B25" s="477" t="s">
        <v>718</v>
      </c>
      <c r="C25" s="529" t="s">
        <v>719</v>
      </c>
      <c r="D25" s="477" t="s">
        <v>891</v>
      </c>
      <c r="E25" s="529" t="s">
        <v>639</v>
      </c>
      <c r="F25" s="530" t="s">
        <v>710</v>
      </c>
    </row>
    <row r="26" spans="2:6" s="528" customFormat="1" ht="12.75">
      <c r="B26" s="477" t="s">
        <v>718</v>
      </c>
      <c r="C26" s="529" t="s">
        <v>719</v>
      </c>
      <c r="D26" s="477" t="s">
        <v>891</v>
      </c>
      <c r="E26" s="529" t="s">
        <v>639</v>
      </c>
      <c r="F26" s="530" t="s">
        <v>710</v>
      </c>
    </row>
    <row r="27" spans="2:6" s="528" customFormat="1" ht="12.75">
      <c r="B27" s="477" t="s">
        <v>718</v>
      </c>
      <c r="C27" s="529" t="s">
        <v>719</v>
      </c>
      <c r="D27" s="477" t="s">
        <v>897</v>
      </c>
      <c r="E27" s="529" t="s">
        <v>639</v>
      </c>
      <c r="F27" s="530" t="s">
        <v>710</v>
      </c>
    </row>
    <row r="28" spans="2:6" s="528" customFormat="1" ht="12.75">
      <c r="B28" s="477"/>
      <c r="C28" s="529"/>
      <c r="D28" s="477"/>
      <c r="E28" s="529"/>
      <c r="F28" s="530"/>
    </row>
    <row r="29" spans="2:6" s="528" customFormat="1" ht="12.75">
      <c r="B29" s="477" t="s">
        <v>705</v>
      </c>
      <c r="C29" s="529" t="s">
        <v>706</v>
      </c>
      <c r="D29" s="477" t="s">
        <v>891</v>
      </c>
      <c r="E29" s="529" t="s">
        <v>639</v>
      </c>
      <c r="F29" s="530" t="s">
        <v>710</v>
      </c>
    </row>
    <row r="30" spans="2:6" s="528" customFormat="1" ht="12.75">
      <c r="B30" s="477" t="s">
        <v>705</v>
      </c>
      <c r="C30" s="529" t="s">
        <v>706</v>
      </c>
      <c r="D30" s="477" t="s">
        <v>897</v>
      </c>
      <c r="E30" s="529" t="s">
        <v>639</v>
      </c>
      <c r="F30" s="530" t="s">
        <v>710</v>
      </c>
    </row>
    <row r="31" spans="2:6" s="528" customFormat="1" ht="12.75">
      <c r="B31" s="477"/>
      <c r="C31" s="529"/>
      <c r="D31" s="477"/>
      <c r="E31" s="529"/>
      <c r="F31" s="530"/>
    </row>
    <row r="32" spans="2:6" s="528" customFormat="1" ht="12.75">
      <c r="B32" s="477" t="s">
        <v>898</v>
      </c>
      <c r="C32" s="529" t="s">
        <v>899</v>
      </c>
      <c r="D32" s="477" t="s">
        <v>889</v>
      </c>
      <c r="E32" s="529" t="s">
        <v>684</v>
      </c>
      <c r="F32" s="530" t="s">
        <v>708</v>
      </c>
    </row>
    <row r="33" spans="2:6" s="528" customFormat="1" ht="12.75">
      <c r="B33" s="477" t="s">
        <v>898</v>
      </c>
      <c r="C33" s="529" t="s">
        <v>899</v>
      </c>
      <c r="D33" s="477" t="s">
        <v>900</v>
      </c>
      <c r="E33" s="529" t="s">
        <v>684</v>
      </c>
      <c r="F33" s="530" t="s">
        <v>708</v>
      </c>
    </row>
    <row r="34" spans="2:6" s="528" customFormat="1" ht="12.75">
      <c r="B34" s="477"/>
      <c r="C34" s="529"/>
      <c r="D34" s="477"/>
      <c r="E34" s="529"/>
      <c r="F34" s="530"/>
    </row>
    <row r="35" spans="2:6" s="528" customFormat="1" ht="12.75">
      <c r="B35" s="477" t="s">
        <v>721</v>
      </c>
      <c r="C35" s="529" t="s">
        <v>722</v>
      </c>
      <c r="D35" s="477" t="s">
        <v>886</v>
      </c>
      <c r="E35" s="529" t="s">
        <v>684</v>
      </c>
      <c r="F35" s="530" t="s">
        <v>708</v>
      </c>
    </row>
    <row r="36" spans="2:6" s="528" customFormat="1" ht="12.75">
      <c r="B36" s="477" t="s">
        <v>721</v>
      </c>
      <c r="C36" s="529" t="s">
        <v>722</v>
      </c>
      <c r="D36" s="477" t="s">
        <v>886</v>
      </c>
      <c r="E36" s="529" t="s">
        <v>661</v>
      </c>
      <c r="F36" s="530" t="s">
        <v>710</v>
      </c>
    </row>
    <row r="37" spans="2:6" s="528" customFormat="1" ht="12.75">
      <c r="B37" s="477" t="s">
        <v>721</v>
      </c>
      <c r="C37" s="529" t="s">
        <v>901</v>
      </c>
      <c r="D37" s="477" t="s">
        <v>902</v>
      </c>
      <c r="E37" s="529" t="s">
        <v>697</v>
      </c>
      <c r="F37" s="530" t="s">
        <v>708</v>
      </c>
    </row>
    <row r="38" spans="2:6" s="528" customFormat="1" ht="12.75">
      <c r="B38" s="477" t="s">
        <v>721</v>
      </c>
      <c r="C38" s="529" t="s">
        <v>901</v>
      </c>
      <c r="D38" s="477" t="s">
        <v>903</v>
      </c>
      <c r="E38" s="529" t="s">
        <v>697</v>
      </c>
      <c r="F38" s="530" t="s">
        <v>708</v>
      </c>
    </row>
    <row r="39" spans="2:6" s="528" customFormat="1" ht="12.75">
      <c r="B39" s="477" t="s">
        <v>721</v>
      </c>
      <c r="C39" s="529" t="s">
        <v>904</v>
      </c>
      <c r="D39" s="477" t="s">
        <v>889</v>
      </c>
      <c r="E39" s="529" t="s">
        <v>684</v>
      </c>
      <c r="F39" s="530" t="s">
        <v>708</v>
      </c>
    </row>
    <row r="40" spans="2:6" s="528" customFormat="1" ht="25.5">
      <c r="B40" s="477" t="s">
        <v>721</v>
      </c>
      <c r="C40" s="529" t="s">
        <v>723</v>
      </c>
      <c r="D40" s="477" t="s">
        <v>895</v>
      </c>
      <c r="E40" s="529" t="s">
        <v>639</v>
      </c>
      <c r="F40" s="530" t="s">
        <v>710</v>
      </c>
    </row>
    <row r="41" spans="2:6" s="528" customFormat="1" ht="12.75">
      <c r="B41" s="477" t="s">
        <v>721</v>
      </c>
      <c r="C41" s="529" t="s">
        <v>901</v>
      </c>
      <c r="D41" s="477" t="s">
        <v>900</v>
      </c>
      <c r="E41" s="529" t="s">
        <v>697</v>
      </c>
      <c r="F41" s="530" t="s">
        <v>708</v>
      </c>
    </row>
    <row r="42" spans="2:6" s="528" customFormat="1" ht="12.75">
      <c r="B42" s="477"/>
      <c r="C42" s="529"/>
      <c r="D42" s="477"/>
      <c r="E42" s="529"/>
      <c r="F42" s="530"/>
    </row>
    <row r="43" spans="2:6" s="528" customFormat="1" ht="12.75">
      <c r="B43" s="477" t="s">
        <v>724</v>
      </c>
      <c r="C43" s="529" t="s">
        <v>725</v>
      </c>
      <c r="D43" s="477" t="s">
        <v>903</v>
      </c>
      <c r="E43" s="529" t="s">
        <v>726</v>
      </c>
      <c r="F43" s="530" t="s">
        <v>708</v>
      </c>
    </row>
    <row r="44" spans="2:6" s="528" customFormat="1" ht="12.75">
      <c r="B44" s="477"/>
      <c r="C44" s="529"/>
      <c r="D44" s="477"/>
      <c r="E44" s="529"/>
      <c r="F44" s="530"/>
    </row>
    <row r="45" spans="2:6" s="528" customFormat="1" ht="12.75">
      <c r="B45" s="477" t="s">
        <v>729</v>
      </c>
      <c r="C45" s="529" t="s">
        <v>730</v>
      </c>
      <c r="D45" s="477" t="s">
        <v>889</v>
      </c>
      <c r="E45" s="529" t="s">
        <v>684</v>
      </c>
      <c r="F45" s="530" t="s">
        <v>708</v>
      </c>
    </row>
    <row r="46" spans="2:6" s="528" customFormat="1" ht="12.75">
      <c r="B46" s="477" t="s">
        <v>729</v>
      </c>
      <c r="C46" s="529" t="s">
        <v>730</v>
      </c>
      <c r="D46" s="477" t="s">
        <v>900</v>
      </c>
      <c r="E46" s="529" t="s">
        <v>684</v>
      </c>
      <c r="F46" s="530" t="s">
        <v>708</v>
      </c>
    </row>
    <row r="47" spans="2:6" s="528" customFormat="1" ht="12.75">
      <c r="B47" s="477"/>
      <c r="C47" s="529"/>
      <c r="D47" s="477"/>
      <c r="E47" s="529"/>
      <c r="F47" s="530"/>
    </row>
    <row r="48" spans="2:6" s="528" customFormat="1" ht="12.75">
      <c r="B48" s="477" t="s">
        <v>905</v>
      </c>
      <c r="C48" s="529" t="s">
        <v>906</v>
      </c>
      <c r="D48" s="477" t="s">
        <v>903</v>
      </c>
      <c r="E48" s="529" t="s">
        <v>639</v>
      </c>
      <c r="F48" s="530" t="s">
        <v>710</v>
      </c>
    </row>
    <row r="49" spans="2:6" s="528" customFormat="1" ht="12.75">
      <c r="B49" s="477" t="s">
        <v>905</v>
      </c>
      <c r="C49" s="529" t="s">
        <v>906</v>
      </c>
      <c r="D49" s="477" t="s">
        <v>889</v>
      </c>
      <c r="E49" s="529" t="s">
        <v>639</v>
      </c>
      <c r="F49" s="530" t="s">
        <v>710</v>
      </c>
    </row>
    <row r="50" spans="2:6" s="528" customFormat="1" ht="12.75">
      <c r="B50" s="477" t="s">
        <v>905</v>
      </c>
      <c r="C50" s="529" t="s">
        <v>906</v>
      </c>
      <c r="D50" s="477" t="s">
        <v>900</v>
      </c>
      <c r="E50" s="529" t="s">
        <v>639</v>
      </c>
      <c r="F50" s="530" t="s">
        <v>710</v>
      </c>
    </row>
    <row r="51" spans="2:6" s="528" customFormat="1" ht="25.5">
      <c r="B51" s="477" t="s">
        <v>905</v>
      </c>
      <c r="C51" s="529" t="s">
        <v>907</v>
      </c>
      <c r="D51" s="477" t="s">
        <v>908</v>
      </c>
      <c r="E51" s="529" t="s">
        <v>639</v>
      </c>
      <c r="F51" s="530" t="s">
        <v>909</v>
      </c>
    </row>
    <row r="52" spans="2:6" s="528" customFormat="1" ht="12.75">
      <c r="B52" s="477"/>
      <c r="C52" s="529"/>
      <c r="D52" s="477"/>
      <c r="E52" s="529"/>
      <c r="F52" s="530"/>
    </row>
    <row r="53" spans="2:6" s="528" customFormat="1" ht="12.75">
      <c r="B53" s="477" t="s">
        <v>910</v>
      </c>
      <c r="C53" s="529" t="s">
        <v>911</v>
      </c>
      <c r="D53" s="477" t="s">
        <v>902</v>
      </c>
      <c r="E53" s="529" t="s">
        <v>697</v>
      </c>
      <c r="F53" s="530" t="s">
        <v>710</v>
      </c>
    </row>
    <row r="54" spans="2:6" s="528" customFormat="1" ht="12.75">
      <c r="B54" s="477" t="s">
        <v>910</v>
      </c>
      <c r="C54" s="529" t="s">
        <v>912</v>
      </c>
      <c r="D54" s="477" t="s">
        <v>889</v>
      </c>
      <c r="E54" s="529" t="s">
        <v>728</v>
      </c>
      <c r="F54" s="530" t="s">
        <v>710</v>
      </c>
    </row>
    <row r="55" spans="2:6" s="528" customFormat="1" ht="12.75">
      <c r="B55" s="477"/>
      <c r="C55" s="529"/>
      <c r="D55" s="477"/>
      <c r="E55" s="529"/>
      <c r="F55" s="530"/>
    </row>
    <row r="56" spans="2:6" s="528" customFormat="1" ht="25.5">
      <c r="B56" s="477" t="s">
        <v>731</v>
      </c>
      <c r="C56" s="529" t="s">
        <v>913</v>
      </c>
      <c r="D56" s="477" t="s">
        <v>914</v>
      </c>
      <c r="E56" s="529" t="s">
        <v>892</v>
      </c>
      <c r="F56" s="530" t="s">
        <v>710</v>
      </c>
    </row>
    <row r="57" spans="2:6" s="528" customFormat="1" ht="12.75">
      <c r="B57" s="477"/>
      <c r="C57" s="529"/>
      <c r="D57" s="477"/>
      <c r="E57" s="529"/>
      <c r="F57" s="530"/>
    </row>
    <row r="58" spans="2:6" s="528" customFormat="1" ht="25.5">
      <c r="B58" s="477" t="s">
        <v>727</v>
      </c>
      <c r="C58" s="529" t="s">
        <v>915</v>
      </c>
      <c r="D58" s="477" t="s">
        <v>903</v>
      </c>
      <c r="E58" s="529" t="s">
        <v>661</v>
      </c>
      <c r="F58" s="530" t="s">
        <v>710</v>
      </c>
    </row>
    <row r="59" spans="2:6" s="528" customFormat="1" ht="12.75">
      <c r="B59" s="477" t="s">
        <v>727</v>
      </c>
      <c r="C59" s="529" t="s">
        <v>916</v>
      </c>
      <c r="D59" s="477" t="s">
        <v>889</v>
      </c>
      <c r="E59" s="529" t="s">
        <v>728</v>
      </c>
      <c r="F59" s="530" t="s">
        <v>710</v>
      </c>
    </row>
    <row r="60" spans="2:6" s="528" customFormat="1" ht="25.5">
      <c r="B60" s="477" t="s">
        <v>727</v>
      </c>
      <c r="C60" s="529" t="s">
        <v>915</v>
      </c>
      <c r="D60" s="477" t="s">
        <v>889</v>
      </c>
      <c r="E60" s="529" t="s">
        <v>661</v>
      </c>
      <c r="F60" s="530" t="s">
        <v>710</v>
      </c>
    </row>
    <row r="61" spans="2:6" s="528" customFormat="1" ht="12.75">
      <c r="B61" s="477" t="s">
        <v>727</v>
      </c>
      <c r="C61" s="529" t="s">
        <v>917</v>
      </c>
      <c r="D61" s="477" t="s">
        <v>895</v>
      </c>
      <c r="E61" s="529" t="s">
        <v>676</v>
      </c>
      <c r="F61" s="530" t="s">
        <v>708</v>
      </c>
    </row>
    <row r="62" spans="2:6" s="528" customFormat="1" ht="12.75">
      <c r="B62" s="477"/>
      <c r="C62" s="529"/>
      <c r="D62" s="477"/>
      <c r="E62" s="529"/>
      <c r="F62" s="530"/>
    </row>
    <row r="63" spans="2:6" s="528" customFormat="1" ht="25.5">
      <c r="B63" s="477" t="s">
        <v>733</v>
      </c>
      <c r="C63" s="529" t="s">
        <v>918</v>
      </c>
      <c r="D63" s="477" t="s">
        <v>900</v>
      </c>
      <c r="E63" s="529" t="s">
        <v>919</v>
      </c>
      <c r="F63" s="530" t="s">
        <v>710</v>
      </c>
    </row>
    <row r="64" spans="2:6" s="528" customFormat="1" ht="12.75">
      <c r="B64" s="477"/>
      <c r="C64" s="529"/>
      <c r="D64" s="477"/>
      <c r="E64" s="529"/>
      <c r="F64" s="530"/>
    </row>
    <row r="65" spans="2:6" s="528" customFormat="1" ht="12.75">
      <c r="B65" s="477" t="s">
        <v>732</v>
      </c>
      <c r="C65" s="529" t="s">
        <v>920</v>
      </c>
      <c r="D65" s="477" t="s">
        <v>889</v>
      </c>
      <c r="E65" s="529" t="s">
        <v>676</v>
      </c>
      <c r="F65" s="530" t="s">
        <v>708</v>
      </c>
    </row>
    <row r="66" spans="2:6" s="528" customFormat="1" ht="12.75">
      <c r="B66" s="477" t="s">
        <v>732</v>
      </c>
      <c r="C66" s="529" t="s">
        <v>920</v>
      </c>
      <c r="D66" s="477" t="s">
        <v>900</v>
      </c>
      <c r="E66" s="529" t="s">
        <v>676</v>
      </c>
      <c r="F66" s="530" t="s">
        <v>708</v>
      </c>
    </row>
    <row r="67" spans="2:6" ht="12.75">
      <c r="B67" s="474"/>
      <c r="C67" s="475"/>
      <c r="D67" s="474"/>
      <c r="E67" s="475"/>
      <c r="F67" s="476"/>
    </row>
    <row r="68" spans="2:6" ht="12.75">
      <c r="B68" s="474" t="s">
        <v>734</v>
      </c>
      <c r="C68" s="474" t="s">
        <v>735</v>
      </c>
      <c r="D68" s="474" t="s">
        <v>903</v>
      </c>
      <c r="E68" s="475" t="s">
        <v>720</v>
      </c>
      <c r="F68" s="476" t="s">
        <v>708</v>
      </c>
    </row>
    <row r="69" spans="2:6" ht="12.75">
      <c r="B69" s="474" t="s">
        <v>734</v>
      </c>
      <c r="C69" s="474" t="s">
        <v>735</v>
      </c>
      <c r="D69" s="474" t="s">
        <v>921</v>
      </c>
      <c r="E69" s="475" t="s">
        <v>736</v>
      </c>
      <c r="F69" s="476" t="s">
        <v>708</v>
      </c>
    </row>
    <row r="73" spans="2:3" ht="12.75">
      <c r="B73" s="69" t="s">
        <v>294</v>
      </c>
      <c r="C73" s="69">
        <f>COUNTA(B13:B69)</f>
        <v>40</v>
      </c>
    </row>
    <row r="75" spans="2:3" ht="12.75">
      <c r="B75" s="69" t="s">
        <v>281</v>
      </c>
      <c r="C75" s="69">
        <f>COUNTA(C13:C69)</f>
        <v>40</v>
      </c>
    </row>
    <row r="77" spans="1:6" ht="12.75">
      <c r="A77" s="554" t="s">
        <v>581</v>
      </c>
      <c r="B77" s="554"/>
      <c r="C77" s="554"/>
      <c r="D77" s="554"/>
      <c r="E77" s="554"/>
      <c r="F77" s="554"/>
    </row>
    <row r="78" ht="12.75"/>
    <row r="79" ht="12.75"/>
    <row r="80" spans="1:6" ht="12.75">
      <c r="A80" s="555" t="s">
        <v>582</v>
      </c>
      <c r="B80" s="555"/>
      <c r="C80" s="555"/>
      <c r="D80" s="555"/>
      <c r="E80" s="555"/>
      <c r="F80" s="555"/>
    </row>
    <row r="81" ht="12.75"/>
    <row r="82" ht="12.75"/>
    <row r="83" spans="1:6" ht="12.75">
      <c r="A83" s="556" t="s">
        <v>583</v>
      </c>
      <c r="B83" s="556"/>
      <c r="C83" s="556"/>
      <c r="D83" s="556"/>
      <c r="E83" s="556"/>
      <c r="F83" s="556"/>
    </row>
  </sheetData>
  <sheetProtection/>
  <mergeCells count="4">
    <mergeCell ref="E3:F3"/>
    <mergeCell ref="A77:F77"/>
    <mergeCell ref="A80:F80"/>
    <mergeCell ref="A83:F83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54" r:id="rId2"/>
  <headerFooter alignWithMargins="0">
    <oddFooter>&amp;C&amp;12 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zoomScale="130" zoomScaleNormal="130" zoomScaleSheetLayoutView="85" zoomScalePageLayoutView="55" workbookViewId="0" topLeftCell="A6">
      <selection activeCell="I11" sqref="I11"/>
    </sheetView>
  </sheetViews>
  <sheetFormatPr defaultColWidth="11.421875" defaultRowHeight="12.75"/>
  <cols>
    <col min="1" max="1" width="31.7109375" style="69" customWidth="1"/>
    <col min="2" max="2" width="11.421875" style="69" customWidth="1"/>
    <col min="3" max="3" width="48.421875" style="69" customWidth="1"/>
    <col min="4" max="5" width="12.421875" style="69" customWidth="1"/>
    <col min="6" max="6" width="17.28125" style="69" customWidth="1"/>
    <col min="7" max="7" width="13.28125" style="69" customWidth="1"/>
    <col min="8" max="16384" width="11.421875" style="69" customWidth="1"/>
  </cols>
  <sheetData>
    <row r="2" spans="1:7" s="325" customFormat="1" ht="24" customHeight="1">
      <c r="A2" s="330" t="s">
        <v>22</v>
      </c>
      <c r="B2" s="328"/>
      <c r="C2" s="328"/>
      <c r="D2" s="328"/>
      <c r="E2" s="328"/>
      <c r="F2" s="328"/>
      <c r="G2" s="328"/>
    </row>
    <row r="3" spans="1:5" ht="18.75" customHeight="1">
      <c r="A3" s="68"/>
      <c r="B3" s="68"/>
      <c r="C3" s="68"/>
      <c r="D3" s="68"/>
      <c r="E3" s="68"/>
    </row>
    <row r="4" spans="1:7" s="75" customFormat="1" ht="24" customHeight="1">
      <c r="A4" s="72" t="s">
        <v>71</v>
      </c>
      <c r="B4" s="72"/>
      <c r="C4" s="72"/>
      <c r="D4" s="72"/>
      <c r="E4" s="72"/>
      <c r="F4" s="72"/>
      <c r="G4" s="72"/>
    </row>
    <row r="5" spans="1:7" s="75" customFormat="1" ht="24" customHeight="1">
      <c r="A5" s="72" t="s">
        <v>70</v>
      </c>
      <c r="B5" s="72"/>
      <c r="C5" s="125"/>
      <c r="D5" s="72"/>
      <c r="E5" s="72"/>
      <c r="F5" s="72"/>
      <c r="G5" s="72"/>
    </row>
    <row r="6" spans="6:7" ht="24" customHeight="1">
      <c r="F6" s="581" t="s">
        <v>577</v>
      </c>
      <c r="G6" s="582"/>
    </row>
    <row r="7" ht="15.75" customHeight="1">
      <c r="F7" s="69" t="s">
        <v>341</v>
      </c>
    </row>
    <row r="8" spans="1:7" s="320" customFormat="1" ht="24" customHeight="1">
      <c r="A8" s="400" t="s">
        <v>340</v>
      </c>
      <c r="B8" s="317"/>
      <c r="C8" s="326"/>
      <c r="D8" s="317"/>
      <c r="E8" s="401"/>
      <c r="F8" s="317"/>
      <c r="G8" s="327"/>
    </row>
    <row r="9" spans="1:7" s="320" customFormat="1" ht="16.5" customHeight="1">
      <c r="A9" s="314" t="s">
        <v>738</v>
      </c>
      <c r="B9" s="317"/>
      <c r="C9" s="317"/>
      <c r="D9" s="317"/>
      <c r="E9" s="317"/>
      <c r="F9" s="317"/>
      <c r="G9" s="317"/>
    </row>
    <row r="10" spans="4:7" ht="18.75" customHeight="1">
      <c r="D10" s="124"/>
      <c r="E10" s="124"/>
      <c r="F10" s="124"/>
      <c r="G10" s="124"/>
    </row>
    <row r="11" spans="1:7" ht="63" customHeight="1">
      <c r="A11" s="123" t="s">
        <v>69</v>
      </c>
      <c r="B11" s="122" t="s">
        <v>68</v>
      </c>
      <c r="C11" s="121" t="s">
        <v>67</v>
      </c>
      <c r="D11" s="120" t="s">
        <v>66</v>
      </c>
      <c r="E11" s="119" t="s">
        <v>65</v>
      </c>
      <c r="F11" s="119" t="s">
        <v>64</v>
      </c>
      <c r="G11" s="119" t="s">
        <v>63</v>
      </c>
    </row>
    <row r="12" spans="1:12" ht="22.5" customHeight="1">
      <c r="A12" s="543" t="s">
        <v>999</v>
      </c>
      <c r="B12" s="544">
        <v>2</v>
      </c>
      <c r="C12" s="545" t="s">
        <v>1007</v>
      </c>
      <c r="D12" s="420">
        <v>58</v>
      </c>
      <c r="E12" s="420">
        <v>11</v>
      </c>
      <c r="F12" s="421">
        <f>D12/E12</f>
        <v>5.2727272727272725</v>
      </c>
      <c r="G12" s="419"/>
      <c r="L12" s="69" t="s">
        <v>1008</v>
      </c>
    </row>
    <row r="13" spans="1:7" ht="22.5" customHeight="1">
      <c r="A13" s="543" t="s">
        <v>323</v>
      </c>
      <c r="B13" s="544">
        <v>4</v>
      </c>
      <c r="C13" s="545" t="s">
        <v>1000</v>
      </c>
      <c r="D13" s="447">
        <v>42</v>
      </c>
      <c r="E13" s="447">
        <v>2</v>
      </c>
      <c r="F13" s="421">
        <f aca="true" t="shared" si="0" ref="F13:F21">D13/E13</f>
        <v>21</v>
      </c>
      <c r="G13" s="446"/>
    </row>
    <row r="14" spans="1:7" ht="22.5" customHeight="1">
      <c r="A14" s="543" t="s">
        <v>1001</v>
      </c>
      <c r="B14" s="544">
        <v>2</v>
      </c>
      <c r="C14" s="545" t="s">
        <v>1000</v>
      </c>
      <c r="D14" s="423">
        <v>50</v>
      </c>
      <c r="E14" s="423">
        <v>2</v>
      </c>
      <c r="F14" s="421">
        <f t="shared" si="0"/>
        <v>25</v>
      </c>
      <c r="G14" s="419"/>
    </row>
    <row r="15" spans="1:7" ht="22.5" customHeight="1">
      <c r="A15" s="543" t="s">
        <v>324</v>
      </c>
      <c r="B15" s="544">
        <v>6</v>
      </c>
      <c r="C15" s="545" t="s">
        <v>1000</v>
      </c>
      <c r="D15" s="423">
        <v>142</v>
      </c>
      <c r="E15" s="423">
        <v>2</v>
      </c>
      <c r="F15" s="421">
        <f t="shared" si="0"/>
        <v>71</v>
      </c>
      <c r="G15" s="422"/>
    </row>
    <row r="16" spans="1:7" ht="22.5" customHeight="1">
      <c r="A16" s="543" t="s">
        <v>322</v>
      </c>
      <c r="B16" s="544">
        <v>2</v>
      </c>
      <c r="C16" s="545" t="s">
        <v>1000</v>
      </c>
      <c r="D16" s="423">
        <v>70</v>
      </c>
      <c r="E16" s="423">
        <v>6</v>
      </c>
      <c r="F16" s="421">
        <f t="shared" si="0"/>
        <v>11.666666666666666</v>
      </c>
      <c r="G16" s="422"/>
    </row>
    <row r="17" spans="1:7" ht="22.5" customHeight="1">
      <c r="A17" s="543" t="s">
        <v>325</v>
      </c>
      <c r="B17" s="544">
        <v>2</v>
      </c>
      <c r="C17" s="545" t="s">
        <v>1002</v>
      </c>
      <c r="D17" s="423">
        <v>70</v>
      </c>
      <c r="E17" s="423">
        <v>4</v>
      </c>
      <c r="F17" s="421">
        <f t="shared" si="0"/>
        <v>17.5</v>
      </c>
      <c r="G17" s="422"/>
    </row>
    <row r="18" spans="1:7" ht="22.5" customHeight="1">
      <c r="A18" s="546" t="s">
        <v>324</v>
      </c>
      <c r="B18" s="547">
        <v>2</v>
      </c>
      <c r="C18" s="545" t="s">
        <v>1003</v>
      </c>
      <c r="D18" s="423">
        <v>70</v>
      </c>
      <c r="E18" s="423">
        <v>4</v>
      </c>
      <c r="F18" s="421">
        <f t="shared" si="0"/>
        <v>17.5</v>
      </c>
      <c r="G18" s="422"/>
    </row>
    <row r="19" spans="1:7" ht="22.5" customHeight="1">
      <c r="A19" s="546" t="s">
        <v>326</v>
      </c>
      <c r="B19" s="547">
        <v>2</v>
      </c>
      <c r="C19" s="545" t="s">
        <v>1002</v>
      </c>
      <c r="D19" s="447">
        <v>70</v>
      </c>
      <c r="E19" s="447">
        <v>4</v>
      </c>
      <c r="F19" s="421">
        <f t="shared" si="0"/>
        <v>17.5</v>
      </c>
      <c r="G19" s="446"/>
    </row>
    <row r="20" spans="1:7" ht="22.5" customHeight="1">
      <c r="A20" s="546" t="s">
        <v>1004</v>
      </c>
      <c r="B20" s="547">
        <v>1</v>
      </c>
      <c r="C20" s="548" t="s">
        <v>1005</v>
      </c>
      <c r="D20" s="447">
        <v>84</v>
      </c>
      <c r="E20" s="447">
        <v>3</v>
      </c>
      <c r="F20" s="421">
        <f t="shared" si="0"/>
        <v>28</v>
      </c>
      <c r="G20" s="446"/>
    </row>
    <row r="21" spans="1:7" ht="22.5" customHeight="1">
      <c r="A21" s="546" t="s">
        <v>1006</v>
      </c>
      <c r="B21" s="547">
        <v>1</v>
      </c>
      <c r="C21" s="548" t="s">
        <v>1005</v>
      </c>
      <c r="D21" s="447">
        <v>81</v>
      </c>
      <c r="E21" s="447">
        <v>32</v>
      </c>
      <c r="F21" s="421">
        <f t="shared" si="0"/>
        <v>2.53125</v>
      </c>
      <c r="G21" s="446"/>
    </row>
    <row r="22" spans="1:7" ht="22.5" customHeight="1">
      <c r="A22" s="295"/>
      <c r="B22" s="295"/>
      <c r="C22" s="424"/>
      <c r="D22" s="294"/>
      <c r="E22" s="294"/>
      <c r="F22" s="192"/>
      <c r="G22" s="295"/>
    </row>
    <row r="23" spans="1:7" ht="22.5" customHeight="1">
      <c r="A23" s="295"/>
      <c r="B23" s="295"/>
      <c r="C23" s="296"/>
      <c r="D23" s="294"/>
      <c r="E23" s="294"/>
      <c r="F23" s="192"/>
      <c r="G23" s="295"/>
    </row>
    <row r="24" spans="1:7" ht="22.5" customHeight="1">
      <c r="A24" s="295"/>
      <c r="B24" s="295"/>
      <c r="C24" s="296"/>
      <c r="D24" s="294"/>
      <c r="E24" s="294"/>
      <c r="F24" s="192"/>
      <c r="G24" s="295"/>
    </row>
    <row r="25" spans="1:7" ht="22.5" customHeight="1">
      <c r="A25" s="295"/>
      <c r="B25" s="295"/>
      <c r="C25" s="296"/>
      <c r="D25" s="294"/>
      <c r="E25" s="294"/>
      <c r="F25" s="192"/>
      <c r="G25" s="295"/>
    </row>
    <row r="26" spans="1:7" ht="22.5" customHeight="1">
      <c r="A26" s="295"/>
      <c r="B26" s="295"/>
      <c r="C26" s="296"/>
      <c r="D26" s="294"/>
      <c r="E26" s="294"/>
      <c r="F26" s="192"/>
      <c r="G26" s="295"/>
    </row>
    <row r="27" spans="1:7" ht="22.5" customHeight="1">
      <c r="A27" s="295"/>
      <c r="B27" s="295"/>
      <c r="C27" s="296"/>
      <c r="D27" s="294"/>
      <c r="E27" s="294"/>
      <c r="F27" s="192"/>
      <c r="G27" s="295"/>
    </row>
    <row r="28" spans="1:7" ht="22.5" customHeight="1">
      <c r="A28" s="295"/>
      <c r="B28" s="295"/>
      <c r="C28" s="296"/>
      <c r="D28" s="294"/>
      <c r="E28" s="294"/>
      <c r="F28" s="192"/>
      <c r="G28" s="295"/>
    </row>
    <row r="29" spans="1:7" ht="22.5" customHeight="1">
      <c r="A29" s="295"/>
      <c r="B29" s="295"/>
      <c r="C29" s="296"/>
      <c r="D29" s="294"/>
      <c r="E29" s="294"/>
      <c r="F29" s="192"/>
      <c r="G29" s="295"/>
    </row>
    <row r="30" spans="1:7" ht="22.5" customHeight="1">
      <c r="A30" s="295"/>
      <c r="B30" s="295"/>
      <c r="C30" s="296"/>
      <c r="D30" s="294"/>
      <c r="E30" s="294"/>
      <c r="F30" s="192"/>
      <c r="G30" s="295"/>
    </row>
    <row r="31" spans="1:7" ht="22.5" customHeight="1">
      <c r="A31" s="295"/>
      <c r="B31" s="295"/>
      <c r="C31" s="296"/>
      <c r="D31" s="294"/>
      <c r="E31" s="294"/>
      <c r="F31" s="192"/>
      <c r="G31" s="295"/>
    </row>
    <row r="32" spans="1:7" ht="22.5" customHeight="1">
      <c r="A32" s="295"/>
      <c r="B32" s="295"/>
      <c r="C32" s="296"/>
      <c r="D32" s="294"/>
      <c r="E32" s="294"/>
      <c r="F32" s="192"/>
      <c r="G32" s="295"/>
    </row>
    <row r="33" spans="1:7" ht="22.5" customHeight="1">
      <c r="A33" s="295"/>
      <c r="B33" s="295"/>
      <c r="C33" s="296"/>
      <c r="D33" s="294"/>
      <c r="E33" s="294"/>
      <c r="F33" s="192"/>
      <c r="G33" s="295"/>
    </row>
    <row r="34" spans="1:7" ht="22.5" customHeight="1">
      <c r="A34" s="118" t="s">
        <v>62</v>
      </c>
      <c r="B34" s="395">
        <f>SUM(B12:B33)</f>
        <v>24</v>
      </c>
      <c r="C34" s="117"/>
      <c r="D34" s="394">
        <f>SUM(D12:D33)</f>
        <v>737</v>
      </c>
      <c r="E34" s="394">
        <f>SUM(E12:E33)</f>
        <v>70</v>
      </c>
      <c r="F34" s="116"/>
      <c r="G34" s="115"/>
    </row>
    <row r="37" ht="12.75" hidden="1"/>
    <row r="38" spans="1:2" ht="12.75" hidden="1">
      <c r="A38" s="194" t="s">
        <v>281</v>
      </c>
      <c r="B38" s="69">
        <v>13</v>
      </c>
    </row>
    <row r="41" spans="1:7" ht="12.75">
      <c r="A41" s="554" t="s">
        <v>581</v>
      </c>
      <c r="B41" s="554"/>
      <c r="C41" s="554"/>
      <c r="D41" s="554"/>
      <c r="E41" s="554"/>
      <c r="F41" s="554"/>
      <c r="G41" s="554"/>
    </row>
    <row r="42" ht="12.75"/>
    <row r="43" ht="12.75"/>
    <row r="44" spans="1:7" ht="38.25" customHeight="1">
      <c r="A44" s="555" t="s">
        <v>582</v>
      </c>
      <c r="B44" s="555"/>
      <c r="C44" s="555"/>
      <c r="D44" s="555"/>
      <c r="E44" s="555"/>
      <c r="F44" s="555"/>
      <c r="G44" s="555"/>
    </row>
    <row r="45" ht="12.75"/>
    <row r="46" ht="12.75"/>
    <row r="47" spans="1:7" ht="12.75">
      <c r="A47" s="556" t="s">
        <v>583</v>
      </c>
      <c r="B47" s="556"/>
      <c r="C47" s="556"/>
      <c r="D47" s="556"/>
      <c r="E47" s="556"/>
      <c r="F47" s="556"/>
      <c r="G47" s="556"/>
    </row>
  </sheetData>
  <sheetProtection/>
  <mergeCells count="4">
    <mergeCell ref="F6:G6"/>
    <mergeCell ref="A41:G41"/>
    <mergeCell ref="A44:G44"/>
    <mergeCell ref="A47:G47"/>
  </mergeCells>
  <printOptions horizontalCentered="1"/>
  <pageMargins left="0.7874015748031497" right="0.5905511811023623" top="0.7874015748031497" bottom="0.1968503937007874" header="0.3937007874015748" footer="0.3937007874015748"/>
  <pageSetup fitToHeight="0" fitToWidth="1" horizontalDpi="600" verticalDpi="600" orientation="portrait" scale="63" r:id="rId2"/>
  <headerFooter alignWithMargins="0">
    <oddFooter>&amp;C13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showGridLines="0" zoomScale="115" zoomScaleNormal="115" workbookViewId="0" topLeftCell="A16">
      <selection activeCell="W21" sqref="W21"/>
    </sheetView>
  </sheetViews>
  <sheetFormatPr defaultColWidth="11.421875" defaultRowHeight="12.75"/>
  <cols>
    <col min="1" max="1" width="28.28125" style="69" customWidth="1"/>
    <col min="2" max="2" width="11.421875" style="69" customWidth="1"/>
    <col min="3" max="3" width="32.140625" style="69" customWidth="1"/>
    <col min="4" max="5" width="12.7109375" style="69" customWidth="1"/>
    <col min="6" max="6" width="11.421875" style="69" customWidth="1"/>
    <col min="7" max="7" width="26.8515625" style="69" customWidth="1"/>
    <col min="8" max="16384" width="11.421875" style="69" customWidth="1"/>
  </cols>
  <sheetData>
    <row r="2" spans="1:8" ht="19.5">
      <c r="A2" s="126" t="s">
        <v>22</v>
      </c>
      <c r="B2" s="68"/>
      <c r="C2" s="68"/>
      <c r="D2" s="68"/>
      <c r="E2" s="68"/>
      <c r="F2" s="68"/>
      <c r="G2" s="68"/>
      <c r="H2" s="68"/>
    </row>
    <row r="4" spans="1:8" ht="15.75">
      <c r="A4" s="72" t="s">
        <v>83</v>
      </c>
      <c r="B4" s="68"/>
      <c r="C4" s="68"/>
      <c r="D4" s="68"/>
      <c r="E4" s="68"/>
      <c r="F4" s="68"/>
      <c r="G4" s="68"/>
      <c r="H4" s="68"/>
    </row>
    <row r="6" spans="1:8" ht="15.75">
      <c r="A6" s="72" t="s">
        <v>84</v>
      </c>
      <c r="B6" s="68"/>
      <c r="C6" s="145"/>
      <c r="D6" s="145"/>
      <c r="E6" s="145"/>
      <c r="F6" s="145"/>
      <c r="G6" s="68"/>
      <c r="H6" s="68"/>
    </row>
    <row r="7" spans="7:17" ht="12.75">
      <c r="G7" s="411" t="s">
        <v>577</v>
      </c>
      <c r="Q7" s="69" t="s">
        <v>341</v>
      </c>
    </row>
    <row r="9" spans="1:7" s="320" customFormat="1" ht="18" customHeight="1">
      <c r="A9" s="314" t="s">
        <v>580</v>
      </c>
      <c r="B9" s="317"/>
      <c r="C9" s="317"/>
      <c r="D9" s="317"/>
      <c r="E9" s="317"/>
      <c r="F9" s="317"/>
      <c r="G9" s="401" t="s">
        <v>418</v>
      </c>
    </row>
    <row r="10" s="320" customFormat="1" ht="12.75"/>
    <row r="12" spans="1:7" ht="38.25" customHeight="1">
      <c r="A12" s="146" t="s">
        <v>85</v>
      </c>
      <c r="B12" s="147"/>
      <c r="C12" s="146" t="s">
        <v>86</v>
      </c>
      <c r="D12" s="146" t="s">
        <v>370</v>
      </c>
      <c r="E12" s="123" t="s">
        <v>371</v>
      </c>
      <c r="F12" s="146" t="s">
        <v>87</v>
      </c>
      <c r="G12" s="148" t="s">
        <v>88</v>
      </c>
    </row>
    <row r="13" spans="1:7" ht="39.75" customHeight="1">
      <c r="A13" s="583" t="s">
        <v>342</v>
      </c>
      <c r="B13" s="584"/>
      <c r="C13" s="407" t="s">
        <v>329</v>
      </c>
      <c r="D13" s="407">
        <v>15</v>
      </c>
      <c r="E13" s="407">
        <v>14</v>
      </c>
      <c r="F13" s="407" t="s">
        <v>330</v>
      </c>
      <c r="G13" s="408" t="s">
        <v>331</v>
      </c>
    </row>
    <row r="14" spans="1:7" ht="39.75" customHeight="1">
      <c r="A14" s="583" t="s">
        <v>343</v>
      </c>
      <c r="B14" s="584"/>
      <c r="C14" s="407" t="s">
        <v>329</v>
      </c>
      <c r="D14" s="407">
        <v>19</v>
      </c>
      <c r="E14" s="407">
        <v>19</v>
      </c>
      <c r="F14" s="407" t="s">
        <v>330</v>
      </c>
      <c r="G14" s="408" t="s">
        <v>331</v>
      </c>
    </row>
    <row r="15" spans="1:7" ht="39.75" customHeight="1">
      <c r="A15" s="583" t="s">
        <v>344</v>
      </c>
      <c r="B15" s="584"/>
      <c r="C15" s="407" t="s">
        <v>329</v>
      </c>
      <c r="D15" s="407">
        <v>22</v>
      </c>
      <c r="E15" s="407">
        <v>20</v>
      </c>
      <c r="F15" s="407" t="s">
        <v>330</v>
      </c>
      <c r="G15" s="408" t="s">
        <v>331</v>
      </c>
    </row>
    <row r="16" spans="1:7" ht="39.75" customHeight="1">
      <c r="A16" s="583" t="s">
        <v>345</v>
      </c>
      <c r="B16" s="584"/>
      <c r="C16" s="407" t="s">
        <v>329</v>
      </c>
      <c r="D16" s="407">
        <v>21</v>
      </c>
      <c r="E16" s="407">
        <v>21</v>
      </c>
      <c r="F16" s="407" t="s">
        <v>330</v>
      </c>
      <c r="G16" s="408" t="s">
        <v>331</v>
      </c>
    </row>
    <row r="17" spans="1:7" ht="39.75" customHeight="1">
      <c r="A17" s="583" t="s">
        <v>346</v>
      </c>
      <c r="B17" s="584"/>
      <c r="C17" s="407" t="s">
        <v>329</v>
      </c>
      <c r="D17" s="409">
        <v>24</v>
      </c>
      <c r="E17" s="409">
        <v>24</v>
      </c>
      <c r="F17" s="409" t="s">
        <v>332</v>
      </c>
      <c r="G17" s="408" t="s">
        <v>333</v>
      </c>
    </row>
    <row r="18" spans="1:7" ht="39.75" customHeight="1">
      <c r="A18" s="583" t="s">
        <v>347</v>
      </c>
      <c r="B18" s="584"/>
      <c r="C18" s="407" t="s">
        <v>329</v>
      </c>
      <c r="D18" s="409">
        <v>16</v>
      </c>
      <c r="E18" s="409">
        <v>16</v>
      </c>
      <c r="F18" s="409" t="s">
        <v>332</v>
      </c>
      <c r="G18" s="408" t="s">
        <v>333</v>
      </c>
    </row>
    <row r="19" spans="1:7" ht="34.5" customHeight="1">
      <c r="A19" s="461" t="s">
        <v>422</v>
      </c>
      <c r="B19" s="296"/>
      <c r="C19" s="294"/>
      <c r="D19" s="294"/>
      <c r="E19" s="294"/>
      <c r="F19" s="294"/>
      <c r="G19" s="295"/>
    </row>
    <row r="20" spans="1:7" ht="34.5" customHeight="1">
      <c r="A20" s="583" t="s">
        <v>423</v>
      </c>
      <c r="B20" s="584"/>
      <c r="C20" s="407" t="s">
        <v>329</v>
      </c>
      <c r="D20" s="409">
        <v>20</v>
      </c>
      <c r="E20" s="409">
        <v>14</v>
      </c>
      <c r="F20" s="407" t="s">
        <v>330</v>
      </c>
      <c r="G20" s="408" t="s">
        <v>331</v>
      </c>
    </row>
    <row r="21" spans="1:7" ht="34.5" customHeight="1">
      <c r="A21" s="583" t="s">
        <v>424</v>
      </c>
      <c r="B21" s="584"/>
      <c r="C21" s="407" t="s">
        <v>329</v>
      </c>
      <c r="D21" s="409">
        <v>12</v>
      </c>
      <c r="E21" s="409">
        <v>10</v>
      </c>
      <c r="F21" s="407" t="s">
        <v>330</v>
      </c>
      <c r="G21" s="408" t="s">
        <v>331</v>
      </c>
    </row>
    <row r="22" spans="1:7" ht="34.5" customHeight="1">
      <c r="A22" s="583" t="s">
        <v>425</v>
      </c>
      <c r="B22" s="584"/>
      <c r="C22" s="407" t="s">
        <v>329</v>
      </c>
      <c r="D22" s="409">
        <v>21</v>
      </c>
      <c r="E22" s="409">
        <v>21</v>
      </c>
      <c r="F22" s="407" t="s">
        <v>330</v>
      </c>
      <c r="G22" s="408" t="s">
        <v>331</v>
      </c>
    </row>
    <row r="23" spans="1:7" ht="34.5" customHeight="1">
      <c r="A23" s="583" t="s">
        <v>426</v>
      </c>
      <c r="B23" s="584"/>
      <c r="C23" s="407" t="s">
        <v>329</v>
      </c>
      <c r="D23" s="409">
        <v>20</v>
      </c>
      <c r="E23" s="409">
        <v>20</v>
      </c>
      <c r="F23" s="407" t="s">
        <v>330</v>
      </c>
      <c r="G23" s="408" t="s">
        <v>331</v>
      </c>
    </row>
    <row r="24" spans="1:7" ht="34.5" customHeight="1">
      <c r="A24" s="583" t="s">
        <v>346</v>
      </c>
      <c r="B24" s="584"/>
      <c r="C24" s="407" t="s">
        <v>329</v>
      </c>
      <c r="D24" s="409">
        <v>26</v>
      </c>
      <c r="E24" s="409">
        <v>26</v>
      </c>
      <c r="F24" s="409" t="s">
        <v>332</v>
      </c>
      <c r="G24" s="408" t="s">
        <v>333</v>
      </c>
    </row>
    <row r="25" spans="1:7" ht="34.5" customHeight="1">
      <c r="A25" s="583" t="s">
        <v>347</v>
      </c>
      <c r="B25" s="584"/>
      <c r="C25" s="407" t="s">
        <v>329</v>
      </c>
      <c r="D25" s="409">
        <v>15</v>
      </c>
      <c r="E25" s="409">
        <v>15</v>
      </c>
      <c r="F25" s="409" t="s">
        <v>332</v>
      </c>
      <c r="G25" s="408" t="s">
        <v>333</v>
      </c>
    </row>
    <row r="26" spans="1:7" ht="34.5" customHeight="1">
      <c r="A26" s="583"/>
      <c r="B26" s="584"/>
      <c r="C26" s="294"/>
      <c r="D26" s="294"/>
      <c r="E26" s="294"/>
      <c r="F26" s="294"/>
      <c r="G26" s="295"/>
    </row>
    <row r="27" spans="1:7" ht="34.5" customHeight="1">
      <c r="A27" s="583"/>
      <c r="B27" s="584"/>
      <c r="C27" s="294"/>
      <c r="D27" s="294"/>
      <c r="E27" s="294"/>
      <c r="F27" s="294"/>
      <c r="G27" s="295"/>
    </row>
    <row r="28" spans="1:7" ht="34.5" customHeight="1">
      <c r="A28" s="585" t="s">
        <v>15</v>
      </c>
      <c r="B28" s="586"/>
      <c r="C28" s="193"/>
      <c r="D28" s="193">
        <f>SUM(D13:D27)</f>
        <v>231</v>
      </c>
      <c r="E28" s="193">
        <f>SUM(E13:E27)</f>
        <v>220</v>
      </c>
      <c r="F28" s="149"/>
      <c r="G28" s="115"/>
    </row>
    <row r="29" ht="12.75">
      <c r="A29" s="74" t="s">
        <v>255</v>
      </c>
    </row>
    <row r="32" spans="1:2" ht="12.75">
      <c r="A32" s="69" t="s">
        <v>291</v>
      </c>
      <c r="B32" s="69">
        <f>COUNTA(A13:B18)+COUNTA(A20:B25)</f>
        <v>12</v>
      </c>
    </row>
  </sheetData>
  <sheetProtection/>
  <mergeCells count="15"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27:B27"/>
    <mergeCell ref="A23:B23"/>
    <mergeCell ref="A24:B24"/>
    <mergeCell ref="A25:B25"/>
    <mergeCell ref="A26:B26"/>
    <mergeCell ref="A28:B28"/>
  </mergeCells>
  <printOptions horizontalCentered="1" verticalCentered="1"/>
  <pageMargins left="0.7874015748031497" right="0.5905511811023623" top="0.7874015748031497" bottom="2.3228346456692917" header="0.3937007874015748" footer="0.3937007874015748"/>
  <pageSetup fitToHeight="0" fitToWidth="1" horizontalDpi="600" verticalDpi="600" orientation="portrait" scale="68" r:id="rId2"/>
  <headerFooter alignWithMargins="0">
    <oddFooter>&amp;C&amp;12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89</v>
      </c>
    </row>
    <row r="5" spans="1:17" ht="21.75" customHeight="1">
      <c r="A5" s="60" t="s">
        <v>90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60" t="s">
        <v>91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61"/>
      <c r="O7" s="61"/>
      <c r="P7" s="62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61"/>
      <c r="O9" s="61"/>
      <c r="P9" s="62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92</v>
      </c>
      <c r="B12" s="9" t="s">
        <v>93</v>
      </c>
      <c r="C12" s="9"/>
      <c r="D12" s="9" t="s">
        <v>94</v>
      </c>
      <c r="E12" s="9"/>
      <c r="F12" s="9" t="s">
        <v>95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55" t="s">
        <v>28</v>
      </c>
      <c r="O12" s="28"/>
      <c r="P12" s="65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50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3"/>
  <sheetViews>
    <sheetView showGridLines="0" zoomScale="115" zoomScaleNormal="115" zoomScaleSheetLayoutView="85" zoomScalePageLayoutView="60" workbookViewId="0" topLeftCell="A102">
      <selection activeCell="W21" sqref="W21"/>
    </sheetView>
  </sheetViews>
  <sheetFormatPr defaultColWidth="11.421875" defaultRowHeight="12.75"/>
  <cols>
    <col min="1" max="1" width="4.57421875" style="129" customWidth="1"/>
    <col min="2" max="2" width="17.00390625" style="129" customWidth="1"/>
    <col min="3" max="3" width="4.28125" style="129" customWidth="1"/>
    <col min="4" max="4" width="4.7109375" style="129" customWidth="1"/>
    <col min="5" max="5" width="16.421875" style="129" customWidth="1"/>
    <col min="6" max="6" width="45.7109375" style="129" customWidth="1"/>
    <col min="7" max="7" width="10.28125" style="129" customWidth="1"/>
    <col min="8" max="8" width="9.421875" style="129" customWidth="1"/>
    <col min="9" max="9" width="7.421875" style="129" customWidth="1"/>
    <col min="10" max="11" width="8.8515625" style="129" customWidth="1"/>
    <col min="12" max="12" width="16.421875" style="129" customWidth="1"/>
    <col min="13" max="13" width="11.57421875" style="129" customWidth="1"/>
    <col min="14" max="33" width="10.140625" style="129" customWidth="1"/>
    <col min="34" max="35" width="2.57421875" style="129" customWidth="1"/>
    <col min="36" max="37" width="2.140625" style="129" customWidth="1"/>
    <col min="38" max="38" width="0.85546875" style="129" customWidth="1"/>
    <col min="39" max="39" width="2.140625" style="129" customWidth="1"/>
    <col min="40" max="40" width="0.85546875" style="129" customWidth="1"/>
    <col min="41" max="44" width="2.140625" style="129" customWidth="1"/>
    <col min="45" max="45" width="0.85546875" style="129" customWidth="1"/>
    <col min="46" max="46" width="2.140625" style="129" customWidth="1"/>
    <col min="47" max="47" width="0.85546875" style="129" customWidth="1"/>
    <col min="48" max="72" width="2.140625" style="129" customWidth="1"/>
    <col min="73" max="96" width="2.00390625" style="129" customWidth="1"/>
    <col min="97" max="103" width="1.57421875" style="129" customWidth="1"/>
    <col min="104" max="16384" width="11.421875" style="129" customWidth="1"/>
  </cols>
  <sheetData>
    <row r="1" spans="1:14" ht="19.5">
      <c r="A1" s="127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9.5">
      <c r="A2" s="1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15.75">
      <c r="A3" s="130" t="s">
        <v>96</v>
      </c>
      <c r="B3" s="128"/>
      <c r="C3" s="128"/>
      <c r="D3" s="128"/>
      <c r="E3" s="128"/>
      <c r="F3" s="131"/>
      <c r="G3" s="131"/>
      <c r="H3" s="128"/>
      <c r="I3" s="128"/>
      <c r="J3" s="128"/>
      <c r="K3" s="128"/>
      <c r="L3" s="128"/>
      <c r="M3" s="132"/>
    </row>
    <row r="4" spans="1:14" ht="15.75">
      <c r="A4" s="130" t="s">
        <v>97</v>
      </c>
      <c r="B4" s="128"/>
      <c r="C4" s="128"/>
      <c r="D4" s="128"/>
      <c r="E4" s="128"/>
      <c r="F4" s="131"/>
      <c r="G4" s="131"/>
      <c r="H4" s="128"/>
      <c r="I4" s="128"/>
      <c r="J4" s="128"/>
      <c r="K4" s="128"/>
      <c r="L4" s="128"/>
      <c r="M4" s="128"/>
      <c r="N4" s="152"/>
    </row>
    <row r="5" spans="1:14" ht="12.75" customHeight="1">
      <c r="A5" s="133"/>
      <c r="B5" s="133"/>
      <c r="C5" s="133"/>
      <c r="D5" s="133"/>
      <c r="E5" s="133"/>
      <c r="F5" s="153"/>
      <c r="G5" s="153"/>
      <c r="H5" s="133"/>
      <c r="I5" s="133"/>
      <c r="J5" s="133"/>
      <c r="K5" s="133"/>
      <c r="L5" s="133"/>
      <c r="M5" s="412" t="s">
        <v>577</v>
      </c>
      <c r="N5" s="133"/>
    </row>
    <row r="6" spans="1:14" s="334" customFormat="1" ht="21.75" customHeight="1">
      <c r="A6" s="399" t="s">
        <v>340</v>
      </c>
      <c r="B6" s="331"/>
      <c r="C6" s="331"/>
      <c r="D6" s="331"/>
      <c r="E6" s="331"/>
      <c r="F6" s="332"/>
      <c r="G6" s="332"/>
      <c r="H6" s="332"/>
      <c r="I6" s="332"/>
      <c r="J6" s="332"/>
      <c r="K6" s="332"/>
      <c r="L6" s="332" t="s">
        <v>418</v>
      </c>
      <c r="M6" s="332"/>
      <c r="N6" s="333"/>
    </row>
    <row r="7" spans="1:20" s="334" customFormat="1" ht="6.75" customHeight="1">
      <c r="A7" s="335"/>
      <c r="B7" s="331"/>
      <c r="C7" s="331"/>
      <c r="D7" s="331"/>
      <c r="E7" s="331"/>
      <c r="F7" s="335"/>
      <c r="G7" s="335"/>
      <c r="H7" s="335"/>
      <c r="I7" s="335"/>
      <c r="J7" s="335"/>
      <c r="K7" s="335"/>
      <c r="L7" s="335"/>
      <c r="M7" s="335"/>
      <c r="Q7" s="334" t="s">
        <v>418</v>
      </c>
      <c r="S7" s="448"/>
      <c r="T7" s="448"/>
    </row>
    <row r="8" spans="1:78" s="334" customFormat="1" ht="21.75" customHeight="1">
      <c r="A8" s="587" t="s">
        <v>580</v>
      </c>
      <c r="B8" s="588"/>
      <c r="C8" s="588"/>
      <c r="D8" s="588"/>
      <c r="E8" s="588"/>
      <c r="F8" s="588"/>
      <c r="G8" s="588"/>
      <c r="H8" s="588"/>
      <c r="I8" s="588"/>
      <c r="J8" s="331"/>
      <c r="K8" s="331"/>
      <c r="L8" s="331"/>
      <c r="M8" s="331"/>
      <c r="N8" s="337"/>
      <c r="O8" s="338"/>
      <c r="S8" s="338"/>
      <c r="T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</row>
    <row r="9" spans="1:72" ht="11.25" customHeight="1">
      <c r="A9" s="31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</row>
    <row r="10" spans="1:72" ht="37.5" customHeight="1">
      <c r="A10" s="154" t="s">
        <v>98</v>
      </c>
      <c r="B10" s="154" t="s">
        <v>99</v>
      </c>
      <c r="C10" s="154" t="s">
        <v>100</v>
      </c>
      <c r="D10" s="154" t="s">
        <v>101</v>
      </c>
      <c r="E10" s="154" t="s">
        <v>102</v>
      </c>
      <c r="F10" s="154" t="s">
        <v>103</v>
      </c>
      <c r="G10" s="155" t="s">
        <v>104</v>
      </c>
      <c r="H10" s="156"/>
      <c r="I10" s="154" t="s">
        <v>105</v>
      </c>
      <c r="J10" s="154" t="s">
        <v>256</v>
      </c>
      <c r="K10" s="195" t="s">
        <v>106</v>
      </c>
      <c r="L10" s="154" t="s">
        <v>107</v>
      </c>
      <c r="M10" s="137" t="s">
        <v>108</v>
      </c>
      <c r="N10" s="157"/>
      <c r="P10" s="135"/>
      <c r="Q10" s="138"/>
      <c r="R10" s="139"/>
      <c r="S10" s="135"/>
      <c r="T10" s="139"/>
      <c r="U10" s="135"/>
      <c r="V10" s="139"/>
      <c r="W10" s="135"/>
      <c r="X10" s="139"/>
      <c r="Y10" s="135"/>
      <c r="Z10" s="139"/>
      <c r="AA10" s="139"/>
      <c r="AB10" s="135"/>
      <c r="AC10" s="135"/>
      <c r="AD10" s="138"/>
      <c r="AE10" s="139"/>
      <c r="AF10" s="139"/>
      <c r="AG10" s="139"/>
      <c r="AH10" s="139"/>
      <c r="AI10" s="138"/>
      <c r="AJ10" s="139"/>
      <c r="AK10" s="139"/>
      <c r="AL10" s="139"/>
      <c r="AM10" s="135"/>
      <c r="AN10" s="138"/>
      <c r="AO10" s="140"/>
      <c r="AP10" s="138"/>
      <c r="AQ10" s="139"/>
      <c r="AR10" s="139"/>
      <c r="AS10" s="139"/>
      <c r="AT10" s="139"/>
      <c r="AU10" s="139"/>
      <c r="AV10" s="139"/>
      <c r="AW10" s="139"/>
      <c r="AX10" s="139"/>
      <c r="AY10" s="135"/>
      <c r="AZ10" s="139"/>
      <c r="BA10" s="139"/>
      <c r="BB10" s="139"/>
      <c r="BC10" s="135"/>
      <c r="BD10" s="139"/>
      <c r="BE10" s="139"/>
      <c r="BF10" s="139"/>
      <c r="BG10" s="139"/>
      <c r="BH10" s="135"/>
      <c r="BI10" s="139"/>
      <c r="BJ10" s="139"/>
      <c r="BK10" s="139"/>
      <c r="BL10" s="139"/>
      <c r="BM10" s="135"/>
      <c r="BN10" s="139"/>
      <c r="BO10" s="139"/>
      <c r="BP10" s="139"/>
      <c r="BQ10" s="139"/>
      <c r="BR10" s="139"/>
      <c r="BS10" s="139"/>
      <c r="BT10" s="138"/>
    </row>
    <row r="11" spans="1:72" ht="13.5">
      <c r="A11" s="158"/>
      <c r="B11" s="158"/>
      <c r="C11" s="158"/>
      <c r="D11" s="158"/>
      <c r="E11" s="158"/>
      <c r="F11" s="158"/>
      <c r="G11" s="136" t="s">
        <v>109</v>
      </c>
      <c r="H11" s="159" t="s">
        <v>110</v>
      </c>
      <c r="I11" s="158"/>
      <c r="J11" s="158"/>
      <c r="K11" s="158"/>
      <c r="L11" s="158"/>
      <c r="M11" s="136" t="s">
        <v>111</v>
      </c>
      <c r="N11" s="136" t="s">
        <v>112</v>
      </c>
      <c r="P11" s="160"/>
      <c r="Q11" s="135"/>
      <c r="R11" s="160"/>
      <c r="S11" s="160"/>
      <c r="T11" s="135"/>
      <c r="U11" s="160"/>
      <c r="V11" s="160"/>
      <c r="W11" s="160"/>
      <c r="X11" s="160"/>
      <c r="Y11" s="160"/>
      <c r="Z11" s="160"/>
      <c r="AA11" s="160"/>
      <c r="AB11" s="135"/>
      <c r="AC11" s="161"/>
      <c r="AD11" s="135"/>
      <c r="AE11" s="135"/>
      <c r="AF11" s="135"/>
      <c r="AG11" s="160"/>
      <c r="AH11" s="160"/>
      <c r="AI11" s="160"/>
      <c r="AJ11" s="160"/>
      <c r="AK11" s="160"/>
      <c r="AL11" s="160"/>
      <c r="AM11" s="135"/>
      <c r="AN11" s="160"/>
      <c r="AO11" s="160"/>
      <c r="AP11" s="161"/>
      <c r="AQ11" s="160"/>
      <c r="AR11" s="160"/>
      <c r="AS11" s="160"/>
      <c r="AT11" s="135"/>
      <c r="AU11" s="160"/>
      <c r="AV11" s="160"/>
      <c r="AW11" s="160"/>
      <c r="AX11" s="160"/>
      <c r="AY11" s="160"/>
      <c r="AZ11" s="160"/>
      <c r="BA11" s="160"/>
      <c r="BB11" s="160"/>
      <c r="BC11" s="135"/>
      <c r="BD11" s="160"/>
      <c r="BE11" s="160"/>
      <c r="BF11" s="160"/>
      <c r="BG11" s="160"/>
      <c r="BH11" s="135"/>
      <c r="BI11" s="160"/>
      <c r="BJ11" s="160"/>
      <c r="BK11" s="160"/>
      <c r="BL11" s="160"/>
      <c r="BM11" s="135"/>
      <c r="BN11" s="160"/>
      <c r="BO11" s="160"/>
      <c r="BP11" s="160"/>
      <c r="BQ11" s="160"/>
      <c r="BR11" s="135"/>
      <c r="BS11" s="160"/>
      <c r="BT11" s="161"/>
    </row>
    <row r="12" spans="1:72" ht="23.25" customHeight="1">
      <c r="A12" s="308">
        <v>1</v>
      </c>
      <c r="B12" s="449" t="s">
        <v>372</v>
      </c>
      <c r="C12" s="425" t="s">
        <v>239</v>
      </c>
      <c r="D12" s="425"/>
      <c r="E12" s="426" t="s">
        <v>350</v>
      </c>
      <c r="F12" s="427" t="s">
        <v>373</v>
      </c>
      <c r="G12" s="428" t="s">
        <v>239</v>
      </c>
      <c r="H12" s="431"/>
      <c r="I12" s="429">
        <v>10</v>
      </c>
      <c r="J12" s="429">
        <v>120</v>
      </c>
      <c r="K12" s="430">
        <f>J12*0.98</f>
        <v>117.6</v>
      </c>
      <c r="L12" s="431" t="s">
        <v>374</v>
      </c>
      <c r="M12" s="429">
        <v>1</v>
      </c>
      <c r="N12" s="432"/>
      <c r="P12" s="160"/>
      <c r="Q12" s="135"/>
      <c r="R12" s="160"/>
      <c r="S12" s="160"/>
      <c r="T12" s="135"/>
      <c r="U12" s="160"/>
      <c r="V12" s="160"/>
      <c r="W12" s="160"/>
      <c r="X12" s="160"/>
      <c r="Y12" s="160"/>
      <c r="Z12" s="160"/>
      <c r="AA12" s="160"/>
      <c r="AB12" s="135"/>
      <c r="AC12" s="161"/>
      <c r="AD12" s="135"/>
      <c r="AE12" s="135"/>
      <c r="AF12" s="135"/>
      <c r="AG12" s="160"/>
      <c r="AH12" s="160"/>
      <c r="AI12" s="160"/>
      <c r="AJ12" s="160"/>
      <c r="AK12" s="160"/>
      <c r="AL12" s="160"/>
      <c r="AM12" s="135"/>
      <c r="AN12" s="160"/>
      <c r="AO12" s="160"/>
      <c r="AP12" s="161"/>
      <c r="AQ12" s="160"/>
      <c r="AR12" s="160"/>
      <c r="AS12" s="160"/>
      <c r="AT12" s="135"/>
      <c r="AU12" s="160"/>
      <c r="AV12" s="160"/>
      <c r="AW12" s="160"/>
      <c r="AX12" s="160"/>
      <c r="AY12" s="160"/>
      <c r="AZ12" s="160"/>
      <c r="BA12" s="160"/>
      <c r="BB12" s="160"/>
      <c r="BC12" s="135"/>
      <c r="BD12" s="160"/>
      <c r="BE12" s="160"/>
      <c r="BF12" s="160"/>
      <c r="BG12" s="160"/>
      <c r="BH12" s="135"/>
      <c r="BI12" s="160"/>
      <c r="BJ12" s="160"/>
      <c r="BK12" s="160"/>
      <c r="BL12" s="160"/>
      <c r="BM12" s="135"/>
      <c r="BN12" s="160"/>
      <c r="BO12" s="160"/>
      <c r="BP12" s="160"/>
      <c r="BQ12" s="160"/>
      <c r="BR12" s="135"/>
      <c r="BS12" s="160"/>
      <c r="BT12" s="161"/>
    </row>
    <row r="13" spans="1:72" ht="23.25" customHeight="1">
      <c r="A13" s="308">
        <v>2</v>
      </c>
      <c r="B13" s="449" t="s">
        <v>375</v>
      </c>
      <c r="C13" s="425"/>
      <c r="D13" s="425" t="s">
        <v>239</v>
      </c>
      <c r="E13" s="426" t="s">
        <v>350</v>
      </c>
      <c r="F13" s="427" t="s">
        <v>376</v>
      </c>
      <c r="G13" s="428" t="s">
        <v>239</v>
      </c>
      <c r="H13" s="431"/>
      <c r="I13" s="429">
        <v>20</v>
      </c>
      <c r="J13" s="429">
        <v>50</v>
      </c>
      <c r="K13" s="430">
        <f aca="true" t="shared" si="0" ref="K13:K44">J13*0.98</f>
        <v>49</v>
      </c>
      <c r="L13" s="431" t="s">
        <v>351</v>
      </c>
      <c r="M13" s="429">
        <v>1</v>
      </c>
      <c r="N13" s="432"/>
      <c r="P13" s="160"/>
      <c r="Q13" s="135"/>
      <c r="R13" s="160"/>
      <c r="S13" s="160"/>
      <c r="T13" s="135"/>
      <c r="U13" s="160"/>
      <c r="V13" s="160"/>
      <c r="W13" s="160"/>
      <c r="X13" s="160"/>
      <c r="Y13" s="160"/>
      <c r="Z13" s="160"/>
      <c r="AA13" s="160"/>
      <c r="AB13" s="135"/>
      <c r="AC13" s="161"/>
      <c r="AD13" s="135"/>
      <c r="AE13" s="135"/>
      <c r="AF13" s="135"/>
      <c r="AG13" s="160"/>
      <c r="AH13" s="160"/>
      <c r="AI13" s="160"/>
      <c r="AJ13" s="160"/>
      <c r="AK13" s="160"/>
      <c r="AL13" s="160"/>
      <c r="AM13" s="135"/>
      <c r="AN13" s="160"/>
      <c r="AO13" s="160"/>
      <c r="AP13" s="161"/>
      <c r="AQ13" s="160"/>
      <c r="AR13" s="160"/>
      <c r="AS13" s="160"/>
      <c r="AT13" s="135"/>
      <c r="AU13" s="160"/>
      <c r="AV13" s="160"/>
      <c r="AW13" s="160"/>
      <c r="AX13" s="160"/>
      <c r="AY13" s="160"/>
      <c r="AZ13" s="160"/>
      <c r="BA13" s="160"/>
      <c r="BB13" s="160"/>
      <c r="BC13" s="135"/>
      <c r="BD13" s="160"/>
      <c r="BE13" s="160"/>
      <c r="BF13" s="160"/>
      <c r="BG13" s="160"/>
      <c r="BH13" s="135"/>
      <c r="BI13" s="160"/>
      <c r="BJ13" s="160"/>
      <c r="BK13" s="160"/>
      <c r="BL13" s="160"/>
      <c r="BM13" s="135"/>
      <c r="BN13" s="160"/>
      <c r="BO13" s="160"/>
      <c r="BP13" s="160"/>
      <c r="BQ13" s="160"/>
      <c r="BR13" s="135"/>
      <c r="BS13" s="160"/>
      <c r="BT13" s="161"/>
    </row>
    <row r="14" spans="1:72" ht="33" customHeight="1">
      <c r="A14" s="308">
        <v>3</v>
      </c>
      <c r="B14" s="449" t="s">
        <v>377</v>
      </c>
      <c r="C14" s="425" t="s">
        <v>239</v>
      </c>
      <c r="D14" s="425"/>
      <c r="E14" s="426" t="s">
        <v>350</v>
      </c>
      <c r="F14" s="427" t="s">
        <v>378</v>
      </c>
      <c r="G14" s="428" t="s">
        <v>239</v>
      </c>
      <c r="H14" s="431"/>
      <c r="I14" s="429">
        <v>20</v>
      </c>
      <c r="J14" s="429">
        <v>120</v>
      </c>
      <c r="K14" s="430">
        <f t="shared" si="0"/>
        <v>117.6</v>
      </c>
      <c r="L14" s="431" t="s">
        <v>374</v>
      </c>
      <c r="M14" s="429">
        <v>1</v>
      </c>
      <c r="N14" s="432"/>
      <c r="P14" s="160"/>
      <c r="Q14" s="135"/>
      <c r="R14" s="160"/>
      <c r="S14" s="160"/>
      <c r="T14" s="135"/>
      <c r="U14" s="160"/>
      <c r="V14" s="160"/>
      <c r="W14" s="160"/>
      <c r="X14" s="160"/>
      <c r="Y14" s="160"/>
      <c r="Z14" s="160"/>
      <c r="AA14" s="160"/>
      <c r="AB14" s="135"/>
      <c r="AC14" s="161"/>
      <c r="AD14" s="135"/>
      <c r="AE14" s="135"/>
      <c r="AF14" s="135"/>
      <c r="AG14" s="160"/>
      <c r="AH14" s="160"/>
      <c r="AI14" s="160"/>
      <c r="AJ14" s="160"/>
      <c r="AK14" s="160"/>
      <c r="AL14" s="160"/>
      <c r="AM14" s="135"/>
      <c r="AN14" s="160"/>
      <c r="AO14" s="160"/>
      <c r="AP14" s="161"/>
      <c r="AQ14" s="160"/>
      <c r="AR14" s="160"/>
      <c r="AS14" s="160"/>
      <c r="AT14" s="135"/>
      <c r="AU14" s="160"/>
      <c r="AV14" s="160"/>
      <c r="AW14" s="160"/>
      <c r="AX14" s="160"/>
      <c r="AY14" s="160"/>
      <c r="AZ14" s="160"/>
      <c r="BA14" s="160"/>
      <c r="BB14" s="160"/>
      <c r="BC14" s="135"/>
      <c r="BD14" s="160"/>
      <c r="BE14" s="160"/>
      <c r="BF14" s="160"/>
      <c r="BG14" s="160"/>
      <c r="BH14" s="135"/>
      <c r="BI14" s="160"/>
      <c r="BJ14" s="160"/>
      <c r="BK14" s="160"/>
      <c r="BL14" s="160"/>
      <c r="BM14" s="135"/>
      <c r="BN14" s="160"/>
      <c r="BO14" s="160"/>
      <c r="BP14" s="160"/>
      <c r="BQ14" s="160"/>
      <c r="BR14" s="135"/>
      <c r="BS14" s="160"/>
      <c r="BT14" s="161"/>
    </row>
    <row r="15" spans="1:72" ht="23.25" customHeight="1">
      <c r="A15" s="308">
        <v>4</v>
      </c>
      <c r="B15" s="449" t="s">
        <v>372</v>
      </c>
      <c r="C15" s="425" t="s">
        <v>239</v>
      </c>
      <c r="D15" s="425"/>
      <c r="E15" s="426" t="s">
        <v>350</v>
      </c>
      <c r="F15" s="427" t="s">
        <v>379</v>
      </c>
      <c r="G15" s="428" t="s">
        <v>239</v>
      </c>
      <c r="H15" s="431"/>
      <c r="I15" s="429">
        <v>25</v>
      </c>
      <c r="J15" s="429">
        <v>50</v>
      </c>
      <c r="K15" s="430">
        <f t="shared" si="0"/>
        <v>49</v>
      </c>
      <c r="L15" s="431" t="s">
        <v>374</v>
      </c>
      <c r="M15" s="429">
        <v>1</v>
      </c>
      <c r="N15" s="432"/>
      <c r="P15" s="160"/>
      <c r="Q15" s="135"/>
      <c r="R15" s="160"/>
      <c r="S15" s="160"/>
      <c r="T15" s="135"/>
      <c r="U15" s="160"/>
      <c r="V15" s="160"/>
      <c r="W15" s="160"/>
      <c r="X15" s="160"/>
      <c r="Y15" s="160"/>
      <c r="Z15" s="160"/>
      <c r="AA15" s="160"/>
      <c r="AB15" s="135"/>
      <c r="AC15" s="161"/>
      <c r="AD15" s="135"/>
      <c r="AE15" s="135"/>
      <c r="AF15" s="135"/>
      <c r="AG15" s="160"/>
      <c r="AH15" s="160"/>
      <c r="AI15" s="160"/>
      <c r="AJ15" s="160"/>
      <c r="AK15" s="160"/>
      <c r="AL15" s="160"/>
      <c r="AM15" s="135"/>
      <c r="AN15" s="160"/>
      <c r="AO15" s="160"/>
      <c r="AP15" s="161"/>
      <c r="AQ15" s="160"/>
      <c r="AR15" s="160"/>
      <c r="AS15" s="160"/>
      <c r="AT15" s="135"/>
      <c r="AU15" s="160"/>
      <c r="AV15" s="160"/>
      <c r="AW15" s="160"/>
      <c r="AX15" s="160"/>
      <c r="AY15" s="160"/>
      <c r="AZ15" s="160"/>
      <c r="BA15" s="160"/>
      <c r="BB15" s="160"/>
      <c r="BC15" s="135"/>
      <c r="BD15" s="160"/>
      <c r="BE15" s="160"/>
      <c r="BF15" s="160"/>
      <c r="BG15" s="160"/>
      <c r="BH15" s="135"/>
      <c r="BI15" s="160"/>
      <c r="BJ15" s="160"/>
      <c r="BK15" s="160"/>
      <c r="BL15" s="160"/>
      <c r="BM15" s="135"/>
      <c r="BN15" s="160"/>
      <c r="BO15" s="160"/>
      <c r="BP15" s="160"/>
      <c r="BQ15" s="160"/>
      <c r="BR15" s="135"/>
      <c r="BS15" s="160"/>
      <c r="BT15" s="161"/>
    </row>
    <row r="16" spans="1:72" ht="23.25" customHeight="1">
      <c r="A16" s="308">
        <v>5</v>
      </c>
      <c r="B16" s="449" t="s">
        <v>377</v>
      </c>
      <c r="C16" s="425" t="s">
        <v>239</v>
      </c>
      <c r="D16" s="425"/>
      <c r="E16" s="426" t="s">
        <v>350</v>
      </c>
      <c r="F16" s="427" t="s">
        <v>380</v>
      </c>
      <c r="G16" s="428" t="s">
        <v>239</v>
      </c>
      <c r="H16" s="431"/>
      <c r="I16" s="429">
        <v>20</v>
      </c>
      <c r="J16" s="429">
        <v>120</v>
      </c>
      <c r="K16" s="430">
        <f t="shared" si="0"/>
        <v>117.6</v>
      </c>
      <c r="L16" s="431" t="s">
        <v>374</v>
      </c>
      <c r="M16" s="429">
        <v>1</v>
      </c>
      <c r="N16" s="432"/>
      <c r="P16" s="160"/>
      <c r="Q16" s="135"/>
      <c r="R16" s="160"/>
      <c r="S16" s="160"/>
      <c r="T16" s="135"/>
      <c r="U16" s="160"/>
      <c r="V16" s="160"/>
      <c r="W16" s="160"/>
      <c r="X16" s="160"/>
      <c r="Y16" s="160"/>
      <c r="Z16" s="160"/>
      <c r="AA16" s="160"/>
      <c r="AB16" s="135"/>
      <c r="AC16" s="161"/>
      <c r="AD16" s="135"/>
      <c r="AE16" s="135"/>
      <c r="AF16" s="135"/>
      <c r="AG16" s="160"/>
      <c r="AH16" s="160"/>
      <c r="AI16" s="160"/>
      <c r="AJ16" s="160"/>
      <c r="AK16" s="160"/>
      <c r="AL16" s="160"/>
      <c r="AM16" s="135"/>
      <c r="AN16" s="160"/>
      <c r="AO16" s="160"/>
      <c r="AP16" s="161"/>
      <c r="AQ16" s="160"/>
      <c r="AR16" s="160"/>
      <c r="AS16" s="160"/>
      <c r="AT16" s="135"/>
      <c r="AU16" s="160"/>
      <c r="AV16" s="160"/>
      <c r="AW16" s="160"/>
      <c r="AX16" s="160"/>
      <c r="AY16" s="160"/>
      <c r="AZ16" s="160"/>
      <c r="BA16" s="160"/>
      <c r="BB16" s="160"/>
      <c r="BC16" s="135"/>
      <c r="BD16" s="160"/>
      <c r="BE16" s="160"/>
      <c r="BF16" s="160"/>
      <c r="BG16" s="160"/>
      <c r="BH16" s="135"/>
      <c r="BI16" s="160"/>
      <c r="BJ16" s="160"/>
      <c r="BK16" s="160"/>
      <c r="BL16" s="160"/>
      <c r="BM16" s="135"/>
      <c r="BN16" s="160"/>
      <c r="BO16" s="160"/>
      <c r="BP16" s="160"/>
      <c r="BQ16" s="160"/>
      <c r="BR16" s="135"/>
      <c r="BS16" s="160"/>
      <c r="BT16" s="161"/>
    </row>
    <row r="17" spans="1:72" ht="34.5" customHeight="1">
      <c r="A17" s="308">
        <v>6</v>
      </c>
      <c r="B17" s="449" t="s">
        <v>372</v>
      </c>
      <c r="C17" s="425" t="s">
        <v>239</v>
      </c>
      <c r="D17" s="425"/>
      <c r="E17" s="426" t="s">
        <v>350</v>
      </c>
      <c r="F17" s="427" t="s">
        <v>381</v>
      </c>
      <c r="G17" s="428" t="s">
        <v>239</v>
      </c>
      <c r="H17" s="431"/>
      <c r="I17" s="429">
        <v>20</v>
      </c>
      <c r="J17" s="429">
        <v>120</v>
      </c>
      <c r="K17" s="430">
        <f t="shared" si="0"/>
        <v>117.6</v>
      </c>
      <c r="L17" s="431" t="s">
        <v>374</v>
      </c>
      <c r="M17" s="429">
        <v>1</v>
      </c>
      <c r="N17" s="432"/>
      <c r="P17" s="160"/>
      <c r="Q17" s="135"/>
      <c r="R17" s="160"/>
      <c r="S17" s="160"/>
      <c r="T17" s="135"/>
      <c r="U17" s="160"/>
      <c r="V17" s="160"/>
      <c r="W17" s="160"/>
      <c r="X17" s="160"/>
      <c r="Y17" s="160"/>
      <c r="Z17" s="160"/>
      <c r="AA17" s="160"/>
      <c r="AB17" s="135"/>
      <c r="AC17" s="161"/>
      <c r="AD17" s="135"/>
      <c r="AE17" s="135"/>
      <c r="AF17" s="135"/>
      <c r="AG17" s="160"/>
      <c r="AH17" s="160"/>
      <c r="AI17" s="160"/>
      <c r="AJ17" s="160"/>
      <c r="AK17" s="160"/>
      <c r="AL17" s="160"/>
      <c r="AM17" s="135"/>
      <c r="AN17" s="160"/>
      <c r="AO17" s="160"/>
      <c r="AP17" s="161"/>
      <c r="AQ17" s="160"/>
      <c r="AR17" s="160"/>
      <c r="AS17" s="160"/>
      <c r="AT17" s="135"/>
      <c r="AU17" s="160"/>
      <c r="AV17" s="160"/>
      <c r="AW17" s="160"/>
      <c r="AX17" s="160"/>
      <c r="AY17" s="160"/>
      <c r="AZ17" s="160"/>
      <c r="BA17" s="160"/>
      <c r="BB17" s="160"/>
      <c r="BC17" s="135"/>
      <c r="BD17" s="160"/>
      <c r="BE17" s="160"/>
      <c r="BF17" s="160"/>
      <c r="BG17" s="160"/>
      <c r="BH17" s="135"/>
      <c r="BI17" s="160"/>
      <c r="BJ17" s="160"/>
      <c r="BK17" s="160"/>
      <c r="BL17" s="160"/>
      <c r="BM17" s="135"/>
      <c r="BN17" s="160"/>
      <c r="BO17" s="160"/>
      <c r="BP17" s="160"/>
      <c r="BQ17" s="160"/>
      <c r="BR17" s="135"/>
      <c r="BS17" s="160"/>
      <c r="BT17" s="161"/>
    </row>
    <row r="18" spans="1:72" ht="37.5" customHeight="1">
      <c r="A18" s="308">
        <v>7</v>
      </c>
      <c r="B18" s="449" t="s">
        <v>372</v>
      </c>
      <c r="C18" s="425" t="s">
        <v>239</v>
      </c>
      <c r="D18" s="425"/>
      <c r="E18" s="426" t="s">
        <v>350</v>
      </c>
      <c r="F18" s="427" t="s">
        <v>382</v>
      </c>
      <c r="G18" s="428" t="s">
        <v>239</v>
      </c>
      <c r="H18" s="431"/>
      <c r="I18" s="429">
        <v>20</v>
      </c>
      <c r="J18" s="429">
        <v>60</v>
      </c>
      <c r="K18" s="430">
        <f t="shared" si="0"/>
        <v>58.8</v>
      </c>
      <c r="L18" s="431" t="s">
        <v>374</v>
      </c>
      <c r="M18" s="429">
        <v>1</v>
      </c>
      <c r="N18" s="432"/>
      <c r="P18" s="160"/>
      <c r="Q18" s="135"/>
      <c r="R18" s="160"/>
      <c r="S18" s="160"/>
      <c r="T18" s="135"/>
      <c r="U18" s="160"/>
      <c r="V18" s="160"/>
      <c r="W18" s="160"/>
      <c r="X18" s="160"/>
      <c r="Y18" s="160"/>
      <c r="Z18" s="160"/>
      <c r="AA18" s="160"/>
      <c r="AB18" s="135"/>
      <c r="AC18" s="161"/>
      <c r="AD18" s="135"/>
      <c r="AE18" s="135"/>
      <c r="AF18" s="135"/>
      <c r="AG18" s="160"/>
      <c r="AH18" s="160"/>
      <c r="AI18" s="160"/>
      <c r="AJ18" s="160"/>
      <c r="AK18" s="160"/>
      <c r="AL18" s="160"/>
      <c r="AM18" s="135"/>
      <c r="AN18" s="160"/>
      <c r="AO18" s="160"/>
      <c r="AP18" s="161"/>
      <c r="AQ18" s="160"/>
      <c r="AR18" s="160"/>
      <c r="AS18" s="160"/>
      <c r="AT18" s="135"/>
      <c r="AU18" s="160"/>
      <c r="AV18" s="160"/>
      <c r="AW18" s="160"/>
      <c r="AX18" s="160"/>
      <c r="AY18" s="160"/>
      <c r="AZ18" s="160"/>
      <c r="BA18" s="160"/>
      <c r="BB18" s="160"/>
      <c r="BC18" s="135"/>
      <c r="BD18" s="160"/>
      <c r="BE18" s="160"/>
      <c r="BF18" s="160"/>
      <c r="BG18" s="160"/>
      <c r="BH18" s="135"/>
      <c r="BI18" s="160"/>
      <c r="BJ18" s="160"/>
      <c r="BK18" s="160"/>
      <c r="BL18" s="160"/>
      <c r="BM18" s="135"/>
      <c r="BN18" s="160"/>
      <c r="BO18" s="160"/>
      <c r="BP18" s="160"/>
      <c r="BQ18" s="160"/>
      <c r="BR18" s="135"/>
      <c r="BS18" s="160"/>
      <c r="BT18" s="161"/>
    </row>
    <row r="19" spans="1:72" ht="23.25" customHeight="1">
      <c r="A19" s="308">
        <v>8</v>
      </c>
      <c r="B19" s="449" t="s">
        <v>383</v>
      </c>
      <c r="C19" s="425" t="s">
        <v>239</v>
      </c>
      <c r="D19" s="425"/>
      <c r="E19" s="426" t="s">
        <v>350</v>
      </c>
      <c r="F19" s="427" t="s">
        <v>384</v>
      </c>
      <c r="G19" s="428" t="s">
        <v>239</v>
      </c>
      <c r="H19" s="431"/>
      <c r="I19" s="429">
        <v>25</v>
      </c>
      <c r="J19" s="429">
        <v>70</v>
      </c>
      <c r="K19" s="430">
        <f t="shared" si="0"/>
        <v>68.6</v>
      </c>
      <c r="L19" s="431" t="s">
        <v>374</v>
      </c>
      <c r="M19" s="429">
        <v>1</v>
      </c>
      <c r="N19" s="432"/>
      <c r="P19" s="160"/>
      <c r="Q19" s="135"/>
      <c r="R19" s="160"/>
      <c r="S19" s="160"/>
      <c r="T19" s="135"/>
      <c r="U19" s="160"/>
      <c r="V19" s="160"/>
      <c r="W19" s="160"/>
      <c r="X19" s="160"/>
      <c r="Y19" s="160"/>
      <c r="Z19" s="160"/>
      <c r="AA19" s="160"/>
      <c r="AB19" s="135"/>
      <c r="AC19" s="161"/>
      <c r="AD19" s="135"/>
      <c r="AE19" s="135"/>
      <c r="AF19" s="135"/>
      <c r="AG19" s="160"/>
      <c r="AH19" s="160"/>
      <c r="AI19" s="160"/>
      <c r="AJ19" s="160"/>
      <c r="AK19" s="160"/>
      <c r="AL19" s="160"/>
      <c r="AM19" s="135"/>
      <c r="AN19" s="160"/>
      <c r="AO19" s="160"/>
      <c r="AP19" s="161"/>
      <c r="AQ19" s="160"/>
      <c r="AR19" s="160"/>
      <c r="AS19" s="160"/>
      <c r="AT19" s="135"/>
      <c r="AU19" s="160"/>
      <c r="AV19" s="160"/>
      <c r="AW19" s="160"/>
      <c r="AX19" s="160"/>
      <c r="AY19" s="160"/>
      <c r="AZ19" s="160"/>
      <c r="BA19" s="160"/>
      <c r="BB19" s="160"/>
      <c r="BC19" s="135"/>
      <c r="BD19" s="160"/>
      <c r="BE19" s="160"/>
      <c r="BF19" s="160"/>
      <c r="BG19" s="160"/>
      <c r="BH19" s="135"/>
      <c r="BI19" s="160"/>
      <c r="BJ19" s="160"/>
      <c r="BK19" s="160"/>
      <c r="BL19" s="160"/>
      <c r="BM19" s="135"/>
      <c r="BN19" s="160"/>
      <c r="BO19" s="160"/>
      <c r="BP19" s="160"/>
      <c r="BQ19" s="160"/>
      <c r="BR19" s="135"/>
      <c r="BS19" s="160"/>
      <c r="BT19" s="161"/>
    </row>
    <row r="20" spans="1:72" ht="23.25" customHeight="1">
      <c r="A20" s="308">
        <v>9</v>
      </c>
      <c r="B20" s="449" t="s">
        <v>372</v>
      </c>
      <c r="C20" s="425" t="s">
        <v>239</v>
      </c>
      <c r="D20" s="425"/>
      <c r="E20" s="426" t="s">
        <v>350</v>
      </c>
      <c r="F20" s="427" t="s">
        <v>385</v>
      </c>
      <c r="G20" s="428" t="s">
        <v>239</v>
      </c>
      <c r="H20" s="431"/>
      <c r="I20" s="429">
        <v>20</v>
      </c>
      <c r="J20" s="429">
        <v>120</v>
      </c>
      <c r="K20" s="430">
        <f t="shared" si="0"/>
        <v>117.6</v>
      </c>
      <c r="L20" s="431" t="s">
        <v>374</v>
      </c>
      <c r="M20" s="429">
        <v>1</v>
      </c>
      <c r="N20" s="432"/>
      <c r="P20" s="160"/>
      <c r="Q20" s="135"/>
      <c r="R20" s="160"/>
      <c r="S20" s="160"/>
      <c r="T20" s="135"/>
      <c r="U20" s="160"/>
      <c r="V20" s="160"/>
      <c r="W20" s="160"/>
      <c r="X20" s="160"/>
      <c r="Y20" s="160"/>
      <c r="Z20" s="160"/>
      <c r="AA20" s="160"/>
      <c r="AB20" s="135"/>
      <c r="AC20" s="161"/>
      <c r="AD20" s="135"/>
      <c r="AE20" s="135"/>
      <c r="AF20" s="135"/>
      <c r="AG20" s="160"/>
      <c r="AH20" s="160"/>
      <c r="AI20" s="160"/>
      <c r="AJ20" s="160"/>
      <c r="AK20" s="160"/>
      <c r="AL20" s="160"/>
      <c r="AM20" s="135"/>
      <c r="AN20" s="160"/>
      <c r="AO20" s="160"/>
      <c r="AP20" s="161"/>
      <c r="AQ20" s="160"/>
      <c r="AR20" s="160"/>
      <c r="AS20" s="160"/>
      <c r="AT20" s="135"/>
      <c r="AU20" s="160"/>
      <c r="AV20" s="160"/>
      <c r="AW20" s="160"/>
      <c r="AX20" s="160"/>
      <c r="AY20" s="160"/>
      <c r="AZ20" s="160"/>
      <c r="BA20" s="160"/>
      <c r="BB20" s="160"/>
      <c r="BC20" s="135"/>
      <c r="BD20" s="160"/>
      <c r="BE20" s="160"/>
      <c r="BF20" s="160"/>
      <c r="BG20" s="160"/>
      <c r="BH20" s="135"/>
      <c r="BI20" s="160"/>
      <c r="BJ20" s="160"/>
      <c r="BK20" s="160"/>
      <c r="BL20" s="160"/>
      <c r="BM20" s="135"/>
      <c r="BN20" s="160"/>
      <c r="BO20" s="160"/>
      <c r="BP20" s="160"/>
      <c r="BQ20" s="160"/>
      <c r="BR20" s="135"/>
      <c r="BS20" s="160"/>
      <c r="BT20" s="161"/>
    </row>
    <row r="21" spans="1:72" ht="23.25" customHeight="1">
      <c r="A21" s="308">
        <v>10</v>
      </c>
      <c r="B21" s="449" t="s">
        <v>386</v>
      </c>
      <c r="C21" s="425" t="s">
        <v>239</v>
      </c>
      <c r="D21" s="425"/>
      <c r="E21" s="426" t="s">
        <v>350</v>
      </c>
      <c r="F21" s="427" t="s">
        <v>387</v>
      </c>
      <c r="G21" s="428" t="s">
        <v>239</v>
      </c>
      <c r="H21" s="431"/>
      <c r="I21" s="429">
        <v>10</v>
      </c>
      <c r="J21" s="429">
        <v>20</v>
      </c>
      <c r="K21" s="430">
        <f t="shared" si="0"/>
        <v>19.6</v>
      </c>
      <c r="L21" s="431" t="s">
        <v>374</v>
      </c>
      <c r="M21" s="429">
        <v>1</v>
      </c>
      <c r="N21" s="432"/>
      <c r="P21" s="160"/>
      <c r="Q21" s="135"/>
      <c r="R21" s="160"/>
      <c r="S21" s="160"/>
      <c r="T21" s="135"/>
      <c r="U21" s="160"/>
      <c r="V21" s="160"/>
      <c r="W21" s="160"/>
      <c r="X21" s="160"/>
      <c r="Y21" s="160"/>
      <c r="Z21" s="160"/>
      <c r="AA21" s="160"/>
      <c r="AB21" s="135"/>
      <c r="AC21" s="161"/>
      <c r="AD21" s="135"/>
      <c r="AE21" s="135"/>
      <c r="AF21" s="135"/>
      <c r="AG21" s="160"/>
      <c r="AH21" s="160"/>
      <c r="AI21" s="160"/>
      <c r="AJ21" s="160"/>
      <c r="AK21" s="160"/>
      <c r="AL21" s="160"/>
      <c r="AM21" s="135"/>
      <c r="AN21" s="160"/>
      <c r="AO21" s="160"/>
      <c r="AP21" s="161"/>
      <c r="AQ21" s="160"/>
      <c r="AR21" s="160"/>
      <c r="AS21" s="160"/>
      <c r="AT21" s="135"/>
      <c r="AU21" s="160"/>
      <c r="AV21" s="160"/>
      <c r="AW21" s="160"/>
      <c r="AX21" s="160"/>
      <c r="AY21" s="160"/>
      <c r="AZ21" s="160"/>
      <c r="BA21" s="160"/>
      <c r="BB21" s="160"/>
      <c r="BC21" s="135"/>
      <c r="BD21" s="160"/>
      <c r="BE21" s="160"/>
      <c r="BF21" s="160"/>
      <c r="BG21" s="160"/>
      <c r="BH21" s="135"/>
      <c r="BI21" s="160"/>
      <c r="BJ21" s="160"/>
      <c r="BK21" s="160"/>
      <c r="BL21" s="160"/>
      <c r="BM21" s="135"/>
      <c r="BN21" s="160"/>
      <c r="BO21" s="160"/>
      <c r="BP21" s="160"/>
      <c r="BQ21" s="160"/>
      <c r="BR21" s="135"/>
      <c r="BS21" s="160"/>
      <c r="BT21" s="161"/>
    </row>
    <row r="22" spans="1:72" ht="23.25" customHeight="1">
      <c r="A22" s="308">
        <v>11</v>
      </c>
      <c r="B22" s="449" t="s">
        <v>372</v>
      </c>
      <c r="C22" s="425" t="s">
        <v>239</v>
      </c>
      <c r="D22" s="425"/>
      <c r="E22" s="426" t="s">
        <v>350</v>
      </c>
      <c r="F22" s="427" t="s">
        <v>388</v>
      </c>
      <c r="G22" s="428" t="s">
        <v>239</v>
      </c>
      <c r="H22" s="431"/>
      <c r="I22" s="429">
        <v>10</v>
      </c>
      <c r="J22" s="429">
        <v>25</v>
      </c>
      <c r="K22" s="430">
        <f t="shared" si="0"/>
        <v>24.5</v>
      </c>
      <c r="L22" s="431" t="s">
        <v>374</v>
      </c>
      <c r="M22" s="429">
        <v>1</v>
      </c>
      <c r="N22" s="432"/>
      <c r="P22" s="160"/>
      <c r="Q22" s="135"/>
      <c r="R22" s="160"/>
      <c r="S22" s="160"/>
      <c r="T22" s="135"/>
      <c r="U22" s="160"/>
      <c r="V22" s="160"/>
      <c r="W22" s="160"/>
      <c r="X22" s="160"/>
      <c r="Y22" s="160"/>
      <c r="Z22" s="160"/>
      <c r="AA22" s="160"/>
      <c r="AB22" s="135"/>
      <c r="AC22" s="161"/>
      <c r="AD22" s="135"/>
      <c r="AE22" s="135"/>
      <c r="AF22" s="135"/>
      <c r="AG22" s="160"/>
      <c r="AH22" s="160"/>
      <c r="AI22" s="160"/>
      <c r="AJ22" s="160"/>
      <c r="AK22" s="160"/>
      <c r="AL22" s="160"/>
      <c r="AM22" s="135"/>
      <c r="AN22" s="160"/>
      <c r="AO22" s="160"/>
      <c r="AP22" s="161"/>
      <c r="AQ22" s="160"/>
      <c r="AR22" s="160"/>
      <c r="AS22" s="160"/>
      <c r="AT22" s="135"/>
      <c r="AU22" s="160"/>
      <c r="AV22" s="160"/>
      <c r="AW22" s="160"/>
      <c r="AX22" s="160"/>
      <c r="AY22" s="160"/>
      <c r="AZ22" s="160"/>
      <c r="BA22" s="160"/>
      <c r="BB22" s="160"/>
      <c r="BC22" s="135"/>
      <c r="BD22" s="160"/>
      <c r="BE22" s="160"/>
      <c r="BF22" s="160"/>
      <c r="BG22" s="160"/>
      <c r="BH22" s="135"/>
      <c r="BI22" s="160"/>
      <c r="BJ22" s="160"/>
      <c r="BK22" s="160"/>
      <c r="BL22" s="160"/>
      <c r="BM22" s="135"/>
      <c r="BN22" s="160"/>
      <c r="BO22" s="160"/>
      <c r="BP22" s="160"/>
      <c r="BQ22" s="160"/>
      <c r="BR22" s="135"/>
      <c r="BS22" s="160"/>
      <c r="BT22" s="161"/>
    </row>
    <row r="23" spans="1:72" ht="30.75" customHeight="1">
      <c r="A23" s="308">
        <v>12</v>
      </c>
      <c r="B23" s="449" t="s">
        <v>372</v>
      </c>
      <c r="C23" s="425" t="s">
        <v>239</v>
      </c>
      <c r="D23" s="425"/>
      <c r="E23" s="426" t="s">
        <v>350</v>
      </c>
      <c r="F23" s="427" t="s">
        <v>389</v>
      </c>
      <c r="G23" s="428" t="s">
        <v>239</v>
      </c>
      <c r="H23" s="431"/>
      <c r="I23" s="429">
        <v>10</v>
      </c>
      <c r="J23" s="429">
        <v>120</v>
      </c>
      <c r="K23" s="430">
        <f t="shared" si="0"/>
        <v>117.6</v>
      </c>
      <c r="L23" s="431" t="s">
        <v>374</v>
      </c>
      <c r="M23" s="429">
        <v>1</v>
      </c>
      <c r="N23" s="432"/>
      <c r="P23" s="160"/>
      <c r="Q23" s="135"/>
      <c r="R23" s="160"/>
      <c r="S23" s="160"/>
      <c r="T23" s="135"/>
      <c r="U23" s="160"/>
      <c r="V23" s="160"/>
      <c r="W23" s="160"/>
      <c r="X23" s="160"/>
      <c r="Y23" s="160"/>
      <c r="Z23" s="160"/>
      <c r="AA23" s="160"/>
      <c r="AB23" s="135"/>
      <c r="AC23" s="161"/>
      <c r="AD23" s="135"/>
      <c r="AE23" s="135"/>
      <c r="AF23" s="135"/>
      <c r="AG23" s="160"/>
      <c r="AH23" s="160"/>
      <c r="AI23" s="160"/>
      <c r="AJ23" s="160"/>
      <c r="AK23" s="160"/>
      <c r="AL23" s="160"/>
      <c r="AM23" s="135"/>
      <c r="AN23" s="160"/>
      <c r="AO23" s="160"/>
      <c r="AP23" s="161"/>
      <c r="AQ23" s="160"/>
      <c r="AR23" s="160"/>
      <c r="AS23" s="160"/>
      <c r="AT23" s="135"/>
      <c r="AU23" s="160"/>
      <c r="AV23" s="160"/>
      <c r="AW23" s="160"/>
      <c r="AX23" s="160"/>
      <c r="AY23" s="160"/>
      <c r="AZ23" s="160"/>
      <c r="BA23" s="160"/>
      <c r="BB23" s="160"/>
      <c r="BC23" s="135"/>
      <c r="BD23" s="160"/>
      <c r="BE23" s="160"/>
      <c r="BF23" s="160"/>
      <c r="BG23" s="160"/>
      <c r="BH23" s="135"/>
      <c r="BI23" s="160"/>
      <c r="BJ23" s="160"/>
      <c r="BK23" s="160"/>
      <c r="BL23" s="160"/>
      <c r="BM23" s="135"/>
      <c r="BN23" s="160"/>
      <c r="BO23" s="160"/>
      <c r="BP23" s="160"/>
      <c r="BQ23" s="160"/>
      <c r="BR23" s="135"/>
      <c r="BS23" s="160"/>
      <c r="BT23" s="161"/>
    </row>
    <row r="24" spans="1:72" ht="27.75" customHeight="1">
      <c r="A24" s="308">
        <v>13</v>
      </c>
      <c r="B24" s="458" t="s">
        <v>390</v>
      </c>
      <c r="C24" s="425" t="s">
        <v>239</v>
      </c>
      <c r="D24" s="425"/>
      <c r="E24" s="426" t="s">
        <v>350</v>
      </c>
      <c r="F24" s="427" t="s">
        <v>391</v>
      </c>
      <c r="G24" s="428" t="s">
        <v>239</v>
      </c>
      <c r="H24" s="431"/>
      <c r="I24" s="429">
        <v>10</v>
      </c>
      <c r="J24" s="429">
        <v>120</v>
      </c>
      <c r="K24" s="430">
        <f t="shared" si="0"/>
        <v>117.6</v>
      </c>
      <c r="L24" s="431" t="s">
        <v>374</v>
      </c>
      <c r="M24" s="429">
        <v>1</v>
      </c>
      <c r="N24" s="432"/>
      <c r="P24" s="160"/>
      <c r="Q24" s="135"/>
      <c r="R24" s="160"/>
      <c r="S24" s="160"/>
      <c r="T24" s="135"/>
      <c r="U24" s="160"/>
      <c r="V24" s="160"/>
      <c r="W24" s="160"/>
      <c r="X24" s="160"/>
      <c r="Y24" s="160"/>
      <c r="Z24" s="160"/>
      <c r="AA24" s="160"/>
      <c r="AB24" s="135"/>
      <c r="AC24" s="161"/>
      <c r="AD24" s="135"/>
      <c r="AE24" s="135"/>
      <c r="AF24" s="135"/>
      <c r="AG24" s="160"/>
      <c r="AH24" s="160"/>
      <c r="AI24" s="160"/>
      <c r="AJ24" s="160"/>
      <c r="AK24" s="160"/>
      <c r="AL24" s="160"/>
      <c r="AM24" s="135"/>
      <c r="AN24" s="160"/>
      <c r="AO24" s="160"/>
      <c r="AP24" s="161"/>
      <c r="AQ24" s="160"/>
      <c r="AR24" s="160"/>
      <c r="AS24" s="160"/>
      <c r="AT24" s="135"/>
      <c r="AU24" s="160"/>
      <c r="AV24" s="160"/>
      <c r="AW24" s="160"/>
      <c r="AX24" s="160"/>
      <c r="AY24" s="160"/>
      <c r="AZ24" s="160"/>
      <c r="BA24" s="160"/>
      <c r="BB24" s="160"/>
      <c r="BC24" s="135"/>
      <c r="BD24" s="160"/>
      <c r="BE24" s="160"/>
      <c r="BF24" s="160"/>
      <c r="BG24" s="160"/>
      <c r="BH24" s="135"/>
      <c r="BI24" s="160"/>
      <c r="BJ24" s="160"/>
      <c r="BK24" s="160"/>
      <c r="BL24" s="160"/>
      <c r="BM24" s="135"/>
      <c r="BN24" s="160"/>
      <c r="BO24" s="160"/>
      <c r="BP24" s="160"/>
      <c r="BQ24" s="160"/>
      <c r="BR24" s="135"/>
      <c r="BS24" s="160"/>
      <c r="BT24" s="161"/>
    </row>
    <row r="25" spans="1:72" ht="23.25" customHeight="1">
      <c r="A25" s="308">
        <v>14</v>
      </c>
      <c r="B25" s="449" t="s">
        <v>386</v>
      </c>
      <c r="C25" s="425" t="s">
        <v>239</v>
      </c>
      <c r="D25" s="425"/>
      <c r="E25" s="426" t="s">
        <v>350</v>
      </c>
      <c r="F25" s="427" t="s">
        <v>392</v>
      </c>
      <c r="G25" s="428" t="s">
        <v>239</v>
      </c>
      <c r="H25" s="431"/>
      <c r="I25" s="429">
        <v>25</v>
      </c>
      <c r="J25" s="429">
        <v>120</v>
      </c>
      <c r="K25" s="430">
        <f t="shared" si="0"/>
        <v>117.6</v>
      </c>
      <c r="L25" s="431" t="s">
        <v>374</v>
      </c>
      <c r="M25" s="429">
        <v>1</v>
      </c>
      <c r="N25" s="432"/>
      <c r="P25" s="160"/>
      <c r="Q25" s="135"/>
      <c r="R25" s="160"/>
      <c r="S25" s="160"/>
      <c r="T25" s="135"/>
      <c r="U25" s="160"/>
      <c r="V25" s="160"/>
      <c r="W25" s="160"/>
      <c r="X25" s="160"/>
      <c r="Y25" s="160"/>
      <c r="Z25" s="160"/>
      <c r="AA25" s="160"/>
      <c r="AB25" s="135"/>
      <c r="AC25" s="161"/>
      <c r="AD25" s="135"/>
      <c r="AE25" s="135"/>
      <c r="AF25" s="135"/>
      <c r="AG25" s="160"/>
      <c r="AH25" s="160"/>
      <c r="AI25" s="160"/>
      <c r="AJ25" s="160"/>
      <c r="AK25" s="160"/>
      <c r="AL25" s="160"/>
      <c r="AM25" s="135"/>
      <c r="AN25" s="160"/>
      <c r="AO25" s="160"/>
      <c r="AP25" s="161"/>
      <c r="AQ25" s="160"/>
      <c r="AR25" s="160"/>
      <c r="AS25" s="160"/>
      <c r="AT25" s="135"/>
      <c r="AU25" s="160"/>
      <c r="AV25" s="160"/>
      <c r="AW25" s="160"/>
      <c r="AX25" s="160"/>
      <c r="AY25" s="160"/>
      <c r="AZ25" s="160"/>
      <c r="BA25" s="160"/>
      <c r="BB25" s="160"/>
      <c r="BC25" s="135"/>
      <c r="BD25" s="160"/>
      <c r="BE25" s="160"/>
      <c r="BF25" s="160"/>
      <c r="BG25" s="160"/>
      <c r="BH25" s="135"/>
      <c r="BI25" s="160"/>
      <c r="BJ25" s="160"/>
      <c r="BK25" s="160"/>
      <c r="BL25" s="160"/>
      <c r="BM25" s="135"/>
      <c r="BN25" s="160"/>
      <c r="BO25" s="160"/>
      <c r="BP25" s="160"/>
      <c r="BQ25" s="160"/>
      <c r="BR25" s="135"/>
      <c r="BS25" s="160"/>
      <c r="BT25" s="161"/>
    </row>
    <row r="26" spans="1:72" ht="43.5" customHeight="1">
      <c r="A26" s="308">
        <v>15</v>
      </c>
      <c r="B26" s="449" t="s">
        <v>386</v>
      </c>
      <c r="C26" s="425" t="s">
        <v>239</v>
      </c>
      <c r="D26" s="425"/>
      <c r="E26" s="426" t="s">
        <v>350</v>
      </c>
      <c r="F26" s="427" t="s">
        <v>393</v>
      </c>
      <c r="G26" s="428" t="s">
        <v>239</v>
      </c>
      <c r="H26" s="431"/>
      <c r="I26" s="429">
        <v>20</v>
      </c>
      <c r="J26" s="429">
        <v>120</v>
      </c>
      <c r="K26" s="430">
        <f t="shared" si="0"/>
        <v>117.6</v>
      </c>
      <c r="L26" s="431" t="s">
        <v>374</v>
      </c>
      <c r="M26" s="429">
        <v>1</v>
      </c>
      <c r="N26" s="432"/>
      <c r="P26" s="160"/>
      <c r="Q26" s="135"/>
      <c r="R26" s="160"/>
      <c r="S26" s="160"/>
      <c r="T26" s="135"/>
      <c r="U26" s="160"/>
      <c r="V26" s="160"/>
      <c r="W26" s="160"/>
      <c r="X26" s="160"/>
      <c r="Y26" s="160"/>
      <c r="Z26" s="160"/>
      <c r="AA26" s="160"/>
      <c r="AB26" s="135"/>
      <c r="AC26" s="161"/>
      <c r="AD26" s="135"/>
      <c r="AE26" s="135"/>
      <c r="AF26" s="135"/>
      <c r="AG26" s="160"/>
      <c r="AH26" s="160"/>
      <c r="AI26" s="160"/>
      <c r="AJ26" s="160"/>
      <c r="AK26" s="160"/>
      <c r="AL26" s="160"/>
      <c r="AM26" s="135"/>
      <c r="AN26" s="160"/>
      <c r="AO26" s="160"/>
      <c r="AP26" s="161"/>
      <c r="AQ26" s="160"/>
      <c r="AR26" s="160"/>
      <c r="AS26" s="160"/>
      <c r="AT26" s="135"/>
      <c r="AU26" s="160"/>
      <c r="AV26" s="160"/>
      <c r="AW26" s="160"/>
      <c r="AX26" s="160"/>
      <c r="AY26" s="160"/>
      <c r="AZ26" s="160"/>
      <c r="BA26" s="160"/>
      <c r="BB26" s="160"/>
      <c r="BC26" s="135"/>
      <c r="BD26" s="160"/>
      <c r="BE26" s="160"/>
      <c r="BF26" s="160"/>
      <c r="BG26" s="160"/>
      <c r="BH26" s="135"/>
      <c r="BI26" s="160"/>
      <c r="BJ26" s="160"/>
      <c r="BK26" s="160"/>
      <c r="BL26" s="160"/>
      <c r="BM26" s="135"/>
      <c r="BN26" s="160"/>
      <c r="BO26" s="160"/>
      <c r="BP26" s="160"/>
      <c r="BQ26" s="160"/>
      <c r="BR26" s="135"/>
      <c r="BS26" s="160"/>
      <c r="BT26" s="161"/>
    </row>
    <row r="27" spans="1:72" ht="33" customHeight="1">
      <c r="A27" s="308">
        <v>16</v>
      </c>
      <c r="B27" s="449" t="s">
        <v>394</v>
      </c>
      <c r="C27" s="425" t="s">
        <v>239</v>
      </c>
      <c r="D27" s="425"/>
      <c r="E27" s="426" t="s">
        <v>350</v>
      </c>
      <c r="F27" s="427" t="s">
        <v>395</v>
      </c>
      <c r="G27" s="428" t="s">
        <v>239</v>
      </c>
      <c r="H27" s="431"/>
      <c r="I27" s="429">
        <v>25</v>
      </c>
      <c r="J27" s="429">
        <v>120</v>
      </c>
      <c r="K27" s="430">
        <f t="shared" si="0"/>
        <v>117.6</v>
      </c>
      <c r="L27" s="431" t="s">
        <v>374</v>
      </c>
      <c r="M27" s="429">
        <v>1</v>
      </c>
      <c r="N27" s="432"/>
      <c r="P27" s="160"/>
      <c r="Q27" s="135"/>
      <c r="R27" s="160"/>
      <c r="S27" s="160"/>
      <c r="T27" s="135"/>
      <c r="U27" s="160"/>
      <c r="V27" s="160"/>
      <c r="W27" s="160"/>
      <c r="X27" s="160"/>
      <c r="Y27" s="160"/>
      <c r="Z27" s="160"/>
      <c r="AA27" s="160"/>
      <c r="AB27" s="135"/>
      <c r="AC27" s="161"/>
      <c r="AD27" s="135"/>
      <c r="AE27" s="135"/>
      <c r="AF27" s="135"/>
      <c r="AG27" s="160"/>
      <c r="AH27" s="160"/>
      <c r="AI27" s="160"/>
      <c r="AJ27" s="160"/>
      <c r="AK27" s="160"/>
      <c r="AL27" s="160"/>
      <c r="AM27" s="135"/>
      <c r="AN27" s="160"/>
      <c r="AO27" s="160"/>
      <c r="AP27" s="161"/>
      <c r="AQ27" s="160"/>
      <c r="AR27" s="160"/>
      <c r="AS27" s="160"/>
      <c r="AT27" s="135"/>
      <c r="AU27" s="160"/>
      <c r="AV27" s="160"/>
      <c r="AW27" s="160"/>
      <c r="AX27" s="160"/>
      <c r="AY27" s="160"/>
      <c r="AZ27" s="160"/>
      <c r="BA27" s="160"/>
      <c r="BB27" s="160"/>
      <c r="BC27" s="135"/>
      <c r="BD27" s="160"/>
      <c r="BE27" s="160"/>
      <c r="BF27" s="160"/>
      <c r="BG27" s="160"/>
      <c r="BH27" s="135"/>
      <c r="BI27" s="160"/>
      <c r="BJ27" s="160"/>
      <c r="BK27" s="160"/>
      <c r="BL27" s="160"/>
      <c r="BM27" s="135"/>
      <c r="BN27" s="160"/>
      <c r="BO27" s="160"/>
      <c r="BP27" s="160"/>
      <c r="BQ27" s="160"/>
      <c r="BR27" s="135"/>
      <c r="BS27" s="160"/>
      <c r="BT27" s="161"/>
    </row>
    <row r="28" spans="1:72" ht="23.25" customHeight="1">
      <c r="A28" s="308">
        <v>17</v>
      </c>
      <c r="B28" s="449" t="s">
        <v>394</v>
      </c>
      <c r="C28" s="425" t="s">
        <v>239</v>
      </c>
      <c r="D28" s="425"/>
      <c r="E28" s="426" t="s">
        <v>350</v>
      </c>
      <c r="F28" s="427" t="s">
        <v>396</v>
      </c>
      <c r="G28" s="428" t="s">
        <v>239</v>
      </c>
      <c r="H28" s="431"/>
      <c r="I28" s="429">
        <v>10</v>
      </c>
      <c r="J28" s="429">
        <v>120</v>
      </c>
      <c r="K28" s="430">
        <f t="shared" si="0"/>
        <v>117.6</v>
      </c>
      <c r="L28" s="431" t="s">
        <v>374</v>
      </c>
      <c r="M28" s="429">
        <v>1</v>
      </c>
      <c r="N28" s="432"/>
      <c r="P28" s="160"/>
      <c r="Q28" s="135"/>
      <c r="R28" s="160"/>
      <c r="S28" s="160"/>
      <c r="T28" s="135"/>
      <c r="U28" s="160"/>
      <c r="V28" s="160"/>
      <c r="W28" s="160"/>
      <c r="X28" s="160"/>
      <c r="Y28" s="160"/>
      <c r="Z28" s="160"/>
      <c r="AA28" s="160"/>
      <c r="AB28" s="135"/>
      <c r="AC28" s="161"/>
      <c r="AD28" s="135"/>
      <c r="AE28" s="135"/>
      <c r="AF28" s="135"/>
      <c r="AG28" s="160"/>
      <c r="AH28" s="160"/>
      <c r="AI28" s="160"/>
      <c r="AJ28" s="160"/>
      <c r="AK28" s="160"/>
      <c r="AL28" s="160"/>
      <c r="AM28" s="135"/>
      <c r="AN28" s="160"/>
      <c r="AO28" s="160"/>
      <c r="AP28" s="161"/>
      <c r="AQ28" s="160"/>
      <c r="AR28" s="160"/>
      <c r="AS28" s="160"/>
      <c r="AT28" s="135"/>
      <c r="AU28" s="160"/>
      <c r="AV28" s="160"/>
      <c r="AW28" s="160"/>
      <c r="AX28" s="160"/>
      <c r="AY28" s="160"/>
      <c r="AZ28" s="160"/>
      <c r="BA28" s="160"/>
      <c r="BB28" s="160"/>
      <c r="BC28" s="135"/>
      <c r="BD28" s="160"/>
      <c r="BE28" s="160"/>
      <c r="BF28" s="160"/>
      <c r="BG28" s="160"/>
      <c r="BH28" s="135"/>
      <c r="BI28" s="160"/>
      <c r="BJ28" s="160"/>
      <c r="BK28" s="160"/>
      <c r="BL28" s="160"/>
      <c r="BM28" s="135"/>
      <c r="BN28" s="160"/>
      <c r="BO28" s="160"/>
      <c r="BP28" s="160"/>
      <c r="BQ28" s="160"/>
      <c r="BR28" s="135"/>
      <c r="BS28" s="160"/>
      <c r="BT28" s="161"/>
    </row>
    <row r="29" spans="1:72" ht="23.25" customHeight="1">
      <c r="A29" s="308">
        <v>18</v>
      </c>
      <c r="B29" s="458" t="s">
        <v>397</v>
      </c>
      <c r="C29" s="425" t="s">
        <v>239</v>
      </c>
      <c r="D29" s="425"/>
      <c r="E29" s="426" t="s">
        <v>350</v>
      </c>
      <c r="F29" s="427" t="s">
        <v>398</v>
      </c>
      <c r="G29" s="428" t="s">
        <v>239</v>
      </c>
      <c r="H29" s="431"/>
      <c r="I29" s="429">
        <v>10</v>
      </c>
      <c r="J29" s="429">
        <v>120</v>
      </c>
      <c r="K29" s="430">
        <f t="shared" si="0"/>
        <v>117.6</v>
      </c>
      <c r="L29" s="431" t="s">
        <v>374</v>
      </c>
      <c r="M29" s="429">
        <v>1</v>
      </c>
      <c r="N29" s="432"/>
      <c r="P29" s="160"/>
      <c r="Q29" s="135"/>
      <c r="R29" s="160"/>
      <c r="S29" s="160"/>
      <c r="T29" s="135"/>
      <c r="U29" s="160"/>
      <c r="V29" s="160"/>
      <c r="W29" s="160"/>
      <c r="X29" s="160"/>
      <c r="Y29" s="160"/>
      <c r="Z29" s="160"/>
      <c r="AA29" s="160"/>
      <c r="AB29" s="135"/>
      <c r="AC29" s="161"/>
      <c r="AD29" s="135"/>
      <c r="AE29" s="135"/>
      <c r="AF29" s="135"/>
      <c r="AG29" s="160"/>
      <c r="AH29" s="160"/>
      <c r="AI29" s="160"/>
      <c r="AJ29" s="160"/>
      <c r="AK29" s="160"/>
      <c r="AL29" s="160"/>
      <c r="AM29" s="135"/>
      <c r="AN29" s="160"/>
      <c r="AO29" s="160"/>
      <c r="AP29" s="161"/>
      <c r="AQ29" s="160"/>
      <c r="AR29" s="160"/>
      <c r="AS29" s="160"/>
      <c r="AT29" s="135"/>
      <c r="AU29" s="160"/>
      <c r="AV29" s="160"/>
      <c r="AW29" s="160"/>
      <c r="AX29" s="160"/>
      <c r="AY29" s="160"/>
      <c r="AZ29" s="160"/>
      <c r="BA29" s="160"/>
      <c r="BB29" s="160"/>
      <c r="BC29" s="135"/>
      <c r="BD29" s="160"/>
      <c r="BE29" s="160"/>
      <c r="BF29" s="160"/>
      <c r="BG29" s="160"/>
      <c r="BH29" s="135"/>
      <c r="BI29" s="160"/>
      <c r="BJ29" s="160"/>
      <c r="BK29" s="160"/>
      <c r="BL29" s="160"/>
      <c r="BM29" s="135"/>
      <c r="BN29" s="160"/>
      <c r="BO29" s="160"/>
      <c r="BP29" s="160"/>
      <c r="BQ29" s="160"/>
      <c r="BR29" s="135"/>
      <c r="BS29" s="160"/>
      <c r="BT29" s="161"/>
    </row>
    <row r="30" spans="1:72" ht="23.25" customHeight="1">
      <c r="A30" s="308">
        <v>19</v>
      </c>
      <c r="B30" s="449" t="s">
        <v>372</v>
      </c>
      <c r="C30" s="425" t="s">
        <v>239</v>
      </c>
      <c r="D30" s="425"/>
      <c r="E30" s="426" t="s">
        <v>350</v>
      </c>
      <c r="F30" s="427" t="s">
        <v>399</v>
      </c>
      <c r="G30" s="428" t="s">
        <v>239</v>
      </c>
      <c r="H30" s="431"/>
      <c r="I30" s="429">
        <v>25</v>
      </c>
      <c r="J30" s="429">
        <v>120</v>
      </c>
      <c r="K30" s="430">
        <f t="shared" si="0"/>
        <v>117.6</v>
      </c>
      <c r="L30" s="431" t="s">
        <v>374</v>
      </c>
      <c r="M30" s="429">
        <v>1</v>
      </c>
      <c r="N30" s="432"/>
      <c r="P30" s="160"/>
      <c r="Q30" s="135"/>
      <c r="R30" s="160"/>
      <c r="S30" s="160"/>
      <c r="T30" s="135"/>
      <c r="U30" s="160"/>
      <c r="V30" s="160"/>
      <c r="W30" s="160"/>
      <c r="X30" s="160"/>
      <c r="Y30" s="160"/>
      <c r="Z30" s="160"/>
      <c r="AA30" s="160"/>
      <c r="AB30" s="135"/>
      <c r="AC30" s="161"/>
      <c r="AD30" s="135"/>
      <c r="AE30" s="135"/>
      <c r="AF30" s="135"/>
      <c r="AG30" s="160"/>
      <c r="AH30" s="160"/>
      <c r="AI30" s="160"/>
      <c r="AJ30" s="160"/>
      <c r="AK30" s="160"/>
      <c r="AL30" s="160"/>
      <c r="AM30" s="135"/>
      <c r="AN30" s="160"/>
      <c r="AO30" s="160"/>
      <c r="AP30" s="161"/>
      <c r="AQ30" s="160"/>
      <c r="AR30" s="160"/>
      <c r="AS30" s="160"/>
      <c r="AT30" s="135"/>
      <c r="AU30" s="160"/>
      <c r="AV30" s="160"/>
      <c r="AW30" s="160"/>
      <c r="AX30" s="160"/>
      <c r="AY30" s="160"/>
      <c r="AZ30" s="160"/>
      <c r="BA30" s="160"/>
      <c r="BB30" s="160"/>
      <c r="BC30" s="135"/>
      <c r="BD30" s="160"/>
      <c r="BE30" s="160"/>
      <c r="BF30" s="160"/>
      <c r="BG30" s="160"/>
      <c r="BH30" s="135"/>
      <c r="BI30" s="160"/>
      <c r="BJ30" s="160"/>
      <c r="BK30" s="160"/>
      <c r="BL30" s="160"/>
      <c r="BM30" s="135"/>
      <c r="BN30" s="160"/>
      <c r="BO30" s="160"/>
      <c r="BP30" s="160"/>
      <c r="BQ30" s="160"/>
      <c r="BR30" s="135"/>
      <c r="BS30" s="160"/>
      <c r="BT30" s="161"/>
    </row>
    <row r="31" spans="1:72" ht="54.75" customHeight="1">
      <c r="A31" s="308">
        <v>20</v>
      </c>
      <c r="B31" s="449" t="s">
        <v>372</v>
      </c>
      <c r="C31" s="425" t="s">
        <v>239</v>
      </c>
      <c r="D31" s="425"/>
      <c r="E31" s="426" t="s">
        <v>350</v>
      </c>
      <c r="F31" s="427" t="s">
        <v>400</v>
      </c>
      <c r="G31" s="428" t="s">
        <v>239</v>
      </c>
      <c r="H31" s="431"/>
      <c r="I31" s="429">
        <v>10</v>
      </c>
      <c r="J31" s="429">
        <v>120</v>
      </c>
      <c r="K31" s="430">
        <f t="shared" si="0"/>
        <v>117.6</v>
      </c>
      <c r="L31" s="431" t="s">
        <v>374</v>
      </c>
      <c r="M31" s="429">
        <v>1</v>
      </c>
      <c r="N31" s="432"/>
      <c r="P31" s="160"/>
      <c r="Q31" s="135"/>
      <c r="R31" s="160"/>
      <c r="S31" s="160"/>
      <c r="T31" s="135"/>
      <c r="U31" s="160"/>
      <c r="V31" s="160"/>
      <c r="W31" s="160"/>
      <c r="X31" s="160"/>
      <c r="Y31" s="160"/>
      <c r="Z31" s="160"/>
      <c r="AA31" s="160"/>
      <c r="AB31" s="135"/>
      <c r="AC31" s="161"/>
      <c r="AD31" s="135"/>
      <c r="AE31" s="135"/>
      <c r="AF31" s="135"/>
      <c r="AG31" s="160"/>
      <c r="AH31" s="160"/>
      <c r="AI31" s="160"/>
      <c r="AJ31" s="160"/>
      <c r="AK31" s="160"/>
      <c r="AL31" s="160"/>
      <c r="AM31" s="135"/>
      <c r="AN31" s="160"/>
      <c r="AO31" s="160"/>
      <c r="AP31" s="161"/>
      <c r="AQ31" s="160"/>
      <c r="AR31" s="160"/>
      <c r="AS31" s="160"/>
      <c r="AT31" s="135"/>
      <c r="AU31" s="160"/>
      <c r="AV31" s="160"/>
      <c r="AW31" s="160"/>
      <c r="AX31" s="160"/>
      <c r="AY31" s="160"/>
      <c r="AZ31" s="160"/>
      <c r="BA31" s="160"/>
      <c r="BB31" s="160"/>
      <c r="BC31" s="135"/>
      <c r="BD31" s="160"/>
      <c r="BE31" s="160"/>
      <c r="BF31" s="160"/>
      <c r="BG31" s="160"/>
      <c r="BH31" s="135"/>
      <c r="BI31" s="160"/>
      <c r="BJ31" s="160"/>
      <c r="BK31" s="160"/>
      <c r="BL31" s="160"/>
      <c r="BM31" s="135"/>
      <c r="BN31" s="160"/>
      <c r="BO31" s="160"/>
      <c r="BP31" s="160"/>
      <c r="BQ31" s="160"/>
      <c r="BR31" s="135"/>
      <c r="BS31" s="160"/>
      <c r="BT31" s="161"/>
    </row>
    <row r="32" spans="1:72" ht="23.25" customHeight="1">
      <c r="A32" s="308">
        <v>21</v>
      </c>
      <c r="B32" s="449" t="s">
        <v>372</v>
      </c>
      <c r="C32" s="425" t="s">
        <v>239</v>
      </c>
      <c r="D32" s="425"/>
      <c r="E32" s="426" t="s">
        <v>350</v>
      </c>
      <c r="F32" s="427" t="s">
        <v>401</v>
      </c>
      <c r="G32" s="428" t="s">
        <v>239</v>
      </c>
      <c r="H32" s="431"/>
      <c r="I32" s="429">
        <v>20</v>
      </c>
      <c r="J32" s="429">
        <v>120</v>
      </c>
      <c r="K32" s="430">
        <f t="shared" si="0"/>
        <v>117.6</v>
      </c>
      <c r="L32" s="431" t="s">
        <v>374</v>
      </c>
      <c r="M32" s="429">
        <v>1</v>
      </c>
      <c r="N32" s="432"/>
      <c r="P32" s="160"/>
      <c r="Q32" s="135"/>
      <c r="R32" s="160"/>
      <c r="S32" s="160"/>
      <c r="T32" s="135"/>
      <c r="U32" s="160"/>
      <c r="V32" s="160"/>
      <c r="W32" s="160"/>
      <c r="X32" s="160"/>
      <c r="Y32" s="160"/>
      <c r="Z32" s="160"/>
      <c r="AA32" s="160"/>
      <c r="AB32" s="135"/>
      <c r="AC32" s="161"/>
      <c r="AD32" s="135"/>
      <c r="AE32" s="135"/>
      <c r="AF32" s="135"/>
      <c r="AG32" s="160"/>
      <c r="AH32" s="160"/>
      <c r="AI32" s="160"/>
      <c r="AJ32" s="160"/>
      <c r="AK32" s="160"/>
      <c r="AL32" s="160"/>
      <c r="AM32" s="135"/>
      <c r="AN32" s="160"/>
      <c r="AO32" s="160"/>
      <c r="AP32" s="161"/>
      <c r="AQ32" s="160"/>
      <c r="AR32" s="160"/>
      <c r="AS32" s="160"/>
      <c r="AT32" s="135"/>
      <c r="AU32" s="160"/>
      <c r="AV32" s="160"/>
      <c r="AW32" s="160"/>
      <c r="AX32" s="160"/>
      <c r="AY32" s="160"/>
      <c r="AZ32" s="160"/>
      <c r="BA32" s="160"/>
      <c r="BB32" s="160"/>
      <c r="BC32" s="135"/>
      <c r="BD32" s="160"/>
      <c r="BE32" s="160"/>
      <c r="BF32" s="160"/>
      <c r="BG32" s="160"/>
      <c r="BH32" s="135"/>
      <c r="BI32" s="160"/>
      <c r="BJ32" s="160"/>
      <c r="BK32" s="160"/>
      <c r="BL32" s="160"/>
      <c r="BM32" s="135"/>
      <c r="BN32" s="160"/>
      <c r="BO32" s="160"/>
      <c r="BP32" s="160"/>
      <c r="BQ32" s="160"/>
      <c r="BR32" s="135"/>
      <c r="BS32" s="160"/>
      <c r="BT32" s="161"/>
    </row>
    <row r="33" spans="1:72" ht="23.25" customHeight="1">
      <c r="A33" s="308">
        <v>22</v>
      </c>
      <c r="B33" s="449" t="s">
        <v>372</v>
      </c>
      <c r="C33" s="425" t="s">
        <v>239</v>
      </c>
      <c r="D33" s="425"/>
      <c r="E33" s="426" t="s">
        <v>350</v>
      </c>
      <c r="F33" s="427" t="s">
        <v>402</v>
      </c>
      <c r="G33" s="428" t="s">
        <v>239</v>
      </c>
      <c r="H33" s="431"/>
      <c r="I33" s="429">
        <v>10</v>
      </c>
      <c r="J33" s="429">
        <v>120</v>
      </c>
      <c r="K33" s="430">
        <f t="shared" si="0"/>
        <v>117.6</v>
      </c>
      <c r="L33" s="431" t="s">
        <v>374</v>
      </c>
      <c r="M33" s="429">
        <v>1</v>
      </c>
      <c r="N33" s="432"/>
      <c r="P33" s="160"/>
      <c r="Q33" s="135"/>
      <c r="R33" s="160"/>
      <c r="S33" s="160"/>
      <c r="T33" s="135"/>
      <c r="U33" s="160"/>
      <c r="V33" s="160"/>
      <c r="W33" s="160"/>
      <c r="X33" s="160"/>
      <c r="Y33" s="160"/>
      <c r="Z33" s="160"/>
      <c r="AA33" s="160"/>
      <c r="AB33" s="135"/>
      <c r="AC33" s="161"/>
      <c r="AD33" s="135"/>
      <c r="AE33" s="135"/>
      <c r="AF33" s="135"/>
      <c r="AG33" s="160"/>
      <c r="AH33" s="160"/>
      <c r="AI33" s="160"/>
      <c r="AJ33" s="160"/>
      <c r="AK33" s="160"/>
      <c r="AL33" s="160"/>
      <c r="AM33" s="135"/>
      <c r="AN33" s="160"/>
      <c r="AO33" s="160"/>
      <c r="AP33" s="161"/>
      <c r="AQ33" s="160"/>
      <c r="AR33" s="160"/>
      <c r="AS33" s="160"/>
      <c r="AT33" s="135"/>
      <c r="AU33" s="160"/>
      <c r="AV33" s="160"/>
      <c r="AW33" s="160"/>
      <c r="AX33" s="160"/>
      <c r="AY33" s="160"/>
      <c r="AZ33" s="160"/>
      <c r="BA33" s="160"/>
      <c r="BB33" s="160"/>
      <c r="BC33" s="135"/>
      <c r="BD33" s="160"/>
      <c r="BE33" s="160"/>
      <c r="BF33" s="160"/>
      <c r="BG33" s="160"/>
      <c r="BH33" s="135"/>
      <c r="BI33" s="160"/>
      <c r="BJ33" s="160"/>
      <c r="BK33" s="160"/>
      <c r="BL33" s="160"/>
      <c r="BM33" s="135"/>
      <c r="BN33" s="160"/>
      <c r="BO33" s="160"/>
      <c r="BP33" s="160"/>
      <c r="BQ33" s="160"/>
      <c r="BR33" s="135"/>
      <c r="BS33" s="160"/>
      <c r="BT33" s="161"/>
    </row>
    <row r="34" spans="1:72" ht="23.25" customHeight="1">
      <c r="A34" s="308">
        <v>23</v>
      </c>
      <c r="B34" s="449" t="s">
        <v>383</v>
      </c>
      <c r="C34" s="425" t="s">
        <v>239</v>
      </c>
      <c r="D34" s="425"/>
      <c r="E34" s="426" t="s">
        <v>350</v>
      </c>
      <c r="F34" s="427" t="s">
        <v>403</v>
      </c>
      <c r="G34" s="428" t="s">
        <v>239</v>
      </c>
      <c r="H34" s="431"/>
      <c r="I34" s="429">
        <v>10</v>
      </c>
      <c r="J34" s="429">
        <v>120</v>
      </c>
      <c r="K34" s="430">
        <f t="shared" si="0"/>
        <v>117.6</v>
      </c>
      <c r="L34" s="431" t="s">
        <v>374</v>
      </c>
      <c r="M34" s="429">
        <v>1</v>
      </c>
      <c r="N34" s="432"/>
      <c r="P34" s="160"/>
      <c r="Q34" s="135"/>
      <c r="R34" s="160"/>
      <c r="S34" s="160"/>
      <c r="T34" s="135"/>
      <c r="U34" s="160"/>
      <c r="V34" s="160"/>
      <c r="W34" s="160"/>
      <c r="X34" s="160"/>
      <c r="Y34" s="160"/>
      <c r="Z34" s="160"/>
      <c r="AA34" s="160"/>
      <c r="AB34" s="135"/>
      <c r="AC34" s="161"/>
      <c r="AD34" s="135"/>
      <c r="AE34" s="135"/>
      <c r="AF34" s="135"/>
      <c r="AG34" s="160"/>
      <c r="AH34" s="160"/>
      <c r="AI34" s="160"/>
      <c r="AJ34" s="160"/>
      <c r="AK34" s="160"/>
      <c r="AL34" s="160"/>
      <c r="AM34" s="135"/>
      <c r="AN34" s="160"/>
      <c r="AO34" s="160"/>
      <c r="AP34" s="161"/>
      <c r="AQ34" s="160"/>
      <c r="AR34" s="160"/>
      <c r="AS34" s="160"/>
      <c r="AT34" s="135"/>
      <c r="AU34" s="160"/>
      <c r="AV34" s="160"/>
      <c r="AW34" s="160"/>
      <c r="AX34" s="160"/>
      <c r="AY34" s="160"/>
      <c r="AZ34" s="160"/>
      <c r="BA34" s="160"/>
      <c r="BB34" s="160"/>
      <c r="BC34" s="135"/>
      <c r="BD34" s="160"/>
      <c r="BE34" s="160"/>
      <c r="BF34" s="160"/>
      <c r="BG34" s="160"/>
      <c r="BH34" s="135"/>
      <c r="BI34" s="160"/>
      <c r="BJ34" s="160"/>
      <c r="BK34" s="160"/>
      <c r="BL34" s="160"/>
      <c r="BM34" s="135"/>
      <c r="BN34" s="160"/>
      <c r="BO34" s="160"/>
      <c r="BP34" s="160"/>
      <c r="BQ34" s="160"/>
      <c r="BR34" s="135"/>
      <c r="BS34" s="160"/>
      <c r="BT34" s="161"/>
    </row>
    <row r="35" spans="1:72" ht="30" customHeight="1">
      <c r="A35" s="308">
        <v>24</v>
      </c>
      <c r="B35" s="449" t="s">
        <v>404</v>
      </c>
      <c r="C35" s="425" t="s">
        <v>239</v>
      </c>
      <c r="D35" s="425"/>
      <c r="E35" s="426" t="s">
        <v>350</v>
      </c>
      <c r="F35" s="427" t="s">
        <v>405</v>
      </c>
      <c r="G35" s="428" t="s">
        <v>239</v>
      </c>
      <c r="H35" s="431"/>
      <c r="I35" s="429">
        <v>10</v>
      </c>
      <c r="J35" s="429">
        <v>120</v>
      </c>
      <c r="K35" s="430">
        <f t="shared" si="0"/>
        <v>117.6</v>
      </c>
      <c r="L35" s="431" t="s">
        <v>374</v>
      </c>
      <c r="M35" s="429">
        <v>1</v>
      </c>
      <c r="N35" s="432"/>
      <c r="P35" s="160"/>
      <c r="Q35" s="135"/>
      <c r="R35" s="160"/>
      <c r="S35" s="160"/>
      <c r="T35" s="135"/>
      <c r="U35" s="160"/>
      <c r="V35" s="160"/>
      <c r="W35" s="160"/>
      <c r="X35" s="160"/>
      <c r="Y35" s="160"/>
      <c r="Z35" s="160"/>
      <c r="AA35" s="160"/>
      <c r="AB35" s="135"/>
      <c r="AC35" s="161"/>
      <c r="AD35" s="135"/>
      <c r="AE35" s="135"/>
      <c r="AF35" s="135"/>
      <c r="AG35" s="160"/>
      <c r="AH35" s="160"/>
      <c r="AI35" s="160"/>
      <c r="AJ35" s="160"/>
      <c r="AK35" s="160"/>
      <c r="AL35" s="160"/>
      <c r="AM35" s="135"/>
      <c r="AN35" s="160"/>
      <c r="AO35" s="160"/>
      <c r="AP35" s="161"/>
      <c r="AQ35" s="160"/>
      <c r="AR35" s="160"/>
      <c r="AS35" s="160"/>
      <c r="AT35" s="135"/>
      <c r="AU35" s="160"/>
      <c r="AV35" s="160"/>
      <c r="AW35" s="160"/>
      <c r="AX35" s="160"/>
      <c r="AY35" s="160"/>
      <c r="AZ35" s="160"/>
      <c r="BA35" s="160"/>
      <c r="BB35" s="160"/>
      <c r="BC35" s="135"/>
      <c r="BD35" s="160"/>
      <c r="BE35" s="160"/>
      <c r="BF35" s="160"/>
      <c r="BG35" s="160"/>
      <c r="BH35" s="135"/>
      <c r="BI35" s="160"/>
      <c r="BJ35" s="160"/>
      <c r="BK35" s="160"/>
      <c r="BL35" s="160"/>
      <c r="BM35" s="135"/>
      <c r="BN35" s="160"/>
      <c r="BO35" s="160"/>
      <c r="BP35" s="160"/>
      <c r="BQ35" s="160"/>
      <c r="BR35" s="135"/>
      <c r="BS35" s="160"/>
      <c r="BT35" s="161"/>
    </row>
    <row r="36" spans="1:72" ht="23.25" customHeight="1">
      <c r="A36" s="308">
        <v>25</v>
      </c>
      <c r="B36" s="449" t="s">
        <v>386</v>
      </c>
      <c r="C36" s="425" t="s">
        <v>239</v>
      </c>
      <c r="D36" s="425"/>
      <c r="E36" s="426" t="s">
        <v>350</v>
      </c>
      <c r="F36" s="427" t="s">
        <v>406</v>
      </c>
      <c r="G36" s="428" t="s">
        <v>239</v>
      </c>
      <c r="H36" s="431"/>
      <c r="I36" s="429">
        <v>10</v>
      </c>
      <c r="J36" s="429">
        <v>120</v>
      </c>
      <c r="K36" s="430">
        <f t="shared" si="0"/>
        <v>117.6</v>
      </c>
      <c r="L36" s="431" t="s">
        <v>374</v>
      </c>
      <c r="M36" s="429">
        <v>1</v>
      </c>
      <c r="N36" s="432"/>
      <c r="P36" s="160"/>
      <c r="Q36" s="135"/>
      <c r="R36" s="160"/>
      <c r="S36" s="160"/>
      <c r="T36" s="135"/>
      <c r="U36" s="160"/>
      <c r="V36" s="160"/>
      <c r="W36" s="160"/>
      <c r="X36" s="160"/>
      <c r="Y36" s="160"/>
      <c r="Z36" s="160"/>
      <c r="AA36" s="160"/>
      <c r="AB36" s="135"/>
      <c r="AC36" s="161"/>
      <c r="AD36" s="135"/>
      <c r="AE36" s="135"/>
      <c r="AF36" s="135"/>
      <c r="AG36" s="160"/>
      <c r="AH36" s="160"/>
      <c r="AI36" s="160"/>
      <c r="AJ36" s="160"/>
      <c r="AK36" s="160"/>
      <c r="AL36" s="160"/>
      <c r="AM36" s="135"/>
      <c r="AN36" s="160"/>
      <c r="AO36" s="160"/>
      <c r="AP36" s="161"/>
      <c r="AQ36" s="160"/>
      <c r="AR36" s="160"/>
      <c r="AS36" s="160"/>
      <c r="AT36" s="135"/>
      <c r="AU36" s="160"/>
      <c r="AV36" s="160"/>
      <c r="AW36" s="160"/>
      <c r="AX36" s="160"/>
      <c r="AY36" s="160"/>
      <c r="AZ36" s="160"/>
      <c r="BA36" s="160"/>
      <c r="BB36" s="160"/>
      <c r="BC36" s="135"/>
      <c r="BD36" s="160"/>
      <c r="BE36" s="160"/>
      <c r="BF36" s="160"/>
      <c r="BG36" s="160"/>
      <c r="BH36" s="135"/>
      <c r="BI36" s="160"/>
      <c r="BJ36" s="160"/>
      <c r="BK36" s="160"/>
      <c r="BL36" s="160"/>
      <c r="BM36" s="135"/>
      <c r="BN36" s="160"/>
      <c r="BO36" s="160"/>
      <c r="BP36" s="160"/>
      <c r="BQ36" s="160"/>
      <c r="BR36" s="135"/>
      <c r="BS36" s="160"/>
      <c r="BT36" s="161"/>
    </row>
    <row r="37" spans="1:72" ht="23.25" customHeight="1">
      <c r="A37" s="308">
        <v>26</v>
      </c>
      <c r="B37" s="449" t="s">
        <v>407</v>
      </c>
      <c r="C37" s="425" t="s">
        <v>239</v>
      </c>
      <c r="D37" s="425"/>
      <c r="E37" s="426" t="s">
        <v>350</v>
      </c>
      <c r="F37" s="427" t="s">
        <v>408</v>
      </c>
      <c r="G37" s="428" t="s">
        <v>239</v>
      </c>
      <c r="H37" s="431"/>
      <c r="I37" s="429">
        <v>25</v>
      </c>
      <c r="J37" s="429">
        <v>120</v>
      </c>
      <c r="K37" s="430">
        <f t="shared" si="0"/>
        <v>117.6</v>
      </c>
      <c r="L37" s="431" t="s">
        <v>374</v>
      </c>
      <c r="M37" s="429">
        <v>1</v>
      </c>
      <c r="N37" s="432"/>
      <c r="P37" s="160"/>
      <c r="Q37" s="135"/>
      <c r="R37" s="160"/>
      <c r="S37" s="160"/>
      <c r="T37" s="135"/>
      <c r="U37" s="160"/>
      <c r="V37" s="160"/>
      <c r="W37" s="160"/>
      <c r="X37" s="160"/>
      <c r="Y37" s="160"/>
      <c r="Z37" s="160"/>
      <c r="AA37" s="160"/>
      <c r="AB37" s="135"/>
      <c r="AC37" s="161"/>
      <c r="AD37" s="135"/>
      <c r="AE37" s="135"/>
      <c r="AF37" s="135"/>
      <c r="AG37" s="160"/>
      <c r="AH37" s="160"/>
      <c r="AI37" s="160"/>
      <c r="AJ37" s="160"/>
      <c r="AK37" s="160"/>
      <c r="AL37" s="160"/>
      <c r="AM37" s="135"/>
      <c r="AN37" s="160"/>
      <c r="AO37" s="160"/>
      <c r="AP37" s="161"/>
      <c r="AQ37" s="160"/>
      <c r="AR37" s="160"/>
      <c r="AS37" s="160"/>
      <c r="AT37" s="135"/>
      <c r="AU37" s="160"/>
      <c r="AV37" s="160"/>
      <c r="AW37" s="160"/>
      <c r="AX37" s="160"/>
      <c r="AY37" s="160"/>
      <c r="AZ37" s="160"/>
      <c r="BA37" s="160"/>
      <c r="BB37" s="160"/>
      <c r="BC37" s="135"/>
      <c r="BD37" s="160"/>
      <c r="BE37" s="160"/>
      <c r="BF37" s="160"/>
      <c r="BG37" s="160"/>
      <c r="BH37" s="135"/>
      <c r="BI37" s="160"/>
      <c r="BJ37" s="160"/>
      <c r="BK37" s="160"/>
      <c r="BL37" s="160"/>
      <c r="BM37" s="135"/>
      <c r="BN37" s="160"/>
      <c r="BO37" s="160"/>
      <c r="BP37" s="160"/>
      <c r="BQ37" s="160"/>
      <c r="BR37" s="135"/>
      <c r="BS37" s="160"/>
      <c r="BT37" s="161"/>
    </row>
    <row r="38" spans="1:72" ht="23.25" customHeight="1">
      <c r="A38" s="308">
        <v>27</v>
      </c>
      <c r="B38" s="449" t="s">
        <v>372</v>
      </c>
      <c r="C38" s="425" t="s">
        <v>239</v>
      </c>
      <c r="D38" s="425"/>
      <c r="E38" s="426" t="s">
        <v>350</v>
      </c>
      <c r="F38" s="427" t="s">
        <v>409</v>
      </c>
      <c r="G38" s="428" t="s">
        <v>239</v>
      </c>
      <c r="H38" s="431"/>
      <c r="I38" s="429">
        <v>20</v>
      </c>
      <c r="J38" s="429">
        <v>120</v>
      </c>
      <c r="K38" s="430">
        <f t="shared" si="0"/>
        <v>117.6</v>
      </c>
      <c r="L38" s="431" t="s">
        <v>374</v>
      </c>
      <c r="M38" s="429">
        <v>1</v>
      </c>
      <c r="N38" s="432"/>
      <c r="P38" s="160"/>
      <c r="Q38" s="135"/>
      <c r="R38" s="160"/>
      <c r="S38" s="160"/>
      <c r="T38" s="135"/>
      <c r="U38" s="160"/>
      <c r="V38" s="160"/>
      <c r="W38" s="160"/>
      <c r="X38" s="160"/>
      <c r="Y38" s="160"/>
      <c r="Z38" s="160"/>
      <c r="AA38" s="160"/>
      <c r="AB38" s="135"/>
      <c r="AC38" s="161"/>
      <c r="AD38" s="135"/>
      <c r="AE38" s="135"/>
      <c r="AF38" s="135"/>
      <c r="AG38" s="160"/>
      <c r="AH38" s="160"/>
      <c r="AI38" s="160"/>
      <c r="AJ38" s="160"/>
      <c r="AK38" s="160"/>
      <c r="AL38" s="160"/>
      <c r="AM38" s="135"/>
      <c r="AN38" s="160"/>
      <c r="AO38" s="160"/>
      <c r="AP38" s="161"/>
      <c r="AQ38" s="160"/>
      <c r="AR38" s="160"/>
      <c r="AS38" s="160"/>
      <c r="AT38" s="135"/>
      <c r="AU38" s="160"/>
      <c r="AV38" s="160"/>
      <c r="AW38" s="160"/>
      <c r="AX38" s="160"/>
      <c r="AY38" s="160"/>
      <c r="AZ38" s="160"/>
      <c r="BA38" s="160"/>
      <c r="BB38" s="160"/>
      <c r="BC38" s="135"/>
      <c r="BD38" s="160"/>
      <c r="BE38" s="160"/>
      <c r="BF38" s="160"/>
      <c r="BG38" s="160"/>
      <c r="BH38" s="135"/>
      <c r="BI38" s="160"/>
      <c r="BJ38" s="160"/>
      <c r="BK38" s="160"/>
      <c r="BL38" s="160"/>
      <c r="BM38" s="135"/>
      <c r="BN38" s="160"/>
      <c r="BO38" s="160"/>
      <c r="BP38" s="160"/>
      <c r="BQ38" s="160"/>
      <c r="BR38" s="135"/>
      <c r="BS38" s="160"/>
      <c r="BT38" s="161"/>
    </row>
    <row r="39" spans="1:72" ht="23.25" customHeight="1">
      <c r="A39" s="308">
        <v>28</v>
      </c>
      <c r="B39" s="449" t="s">
        <v>410</v>
      </c>
      <c r="C39" s="425" t="s">
        <v>239</v>
      </c>
      <c r="D39" s="425"/>
      <c r="E39" s="426" t="s">
        <v>350</v>
      </c>
      <c r="F39" s="427" t="s">
        <v>411</v>
      </c>
      <c r="G39" s="428" t="s">
        <v>239</v>
      </c>
      <c r="H39" s="431"/>
      <c r="I39" s="429">
        <v>10</v>
      </c>
      <c r="J39" s="429">
        <v>120</v>
      </c>
      <c r="K39" s="430">
        <f t="shared" si="0"/>
        <v>117.6</v>
      </c>
      <c r="L39" s="431" t="s">
        <v>374</v>
      </c>
      <c r="M39" s="429">
        <v>1</v>
      </c>
      <c r="N39" s="432"/>
      <c r="P39" s="160"/>
      <c r="Q39" s="135"/>
      <c r="R39" s="160"/>
      <c r="S39" s="160"/>
      <c r="T39" s="135"/>
      <c r="U39" s="160"/>
      <c r="V39" s="160"/>
      <c r="W39" s="160"/>
      <c r="X39" s="160"/>
      <c r="Y39" s="160"/>
      <c r="Z39" s="160"/>
      <c r="AA39" s="160"/>
      <c r="AB39" s="135"/>
      <c r="AC39" s="161"/>
      <c r="AD39" s="135"/>
      <c r="AE39" s="135"/>
      <c r="AF39" s="135"/>
      <c r="AG39" s="160"/>
      <c r="AH39" s="160"/>
      <c r="AI39" s="160"/>
      <c r="AJ39" s="160"/>
      <c r="AK39" s="160"/>
      <c r="AL39" s="160"/>
      <c r="AM39" s="135"/>
      <c r="AN39" s="160"/>
      <c r="AO39" s="160"/>
      <c r="AP39" s="161"/>
      <c r="AQ39" s="160"/>
      <c r="AR39" s="160"/>
      <c r="AS39" s="160"/>
      <c r="AT39" s="135"/>
      <c r="AU39" s="160"/>
      <c r="AV39" s="160"/>
      <c r="AW39" s="160"/>
      <c r="AX39" s="160"/>
      <c r="AY39" s="160"/>
      <c r="AZ39" s="160"/>
      <c r="BA39" s="160"/>
      <c r="BB39" s="160"/>
      <c r="BC39" s="135"/>
      <c r="BD39" s="160"/>
      <c r="BE39" s="160"/>
      <c r="BF39" s="160"/>
      <c r="BG39" s="160"/>
      <c r="BH39" s="135"/>
      <c r="BI39" s="160"/>
      <c r="BJ39" s="160"/>
      <c r="BK39" s="160"/>
      <c r="BL39" s="160"/>
      <c r="BM39" s="135"/>
      <c r="BN39" s="160"/>
      <c r="BO39" s="160"/>
      <c r="BP39" s="160"/>
      <c r="BQ39" s="160"/>
      <c r="BR39" s="135"/>
      <c r="BS39" s="160"/>
      <c r="BT39" s="161"/>
    </row>
    <row r="40" spans="1:72" ht="23.25" customHeight="1">
      <c r="A40" s="308">
        <v>29</v>
      </c>
      <c r="B40" s="449" t="s">
        <v>410</v>
      </c>
      <c r="C40" s="425" t="s">
        <v>239</v>
      </c>
      <c r="D40" s="425"/>
      <c r="E40" s="426" t="s">
        <v>350</v>
      </c>
      <c r="F40" s="427" t="s">
        <v>412</v>
      </c>
      <c r="G40" s="428" t="s">
        <v>239</v>
      </c>
      <c r="H40" s="431"/>
      <c r="I40" s="429">
        <v>10</v>
      </c>
      <c r="J40" s="429">
        <v>120</v>
      </c>
      <c r="K40" s="430">
        <f t="shared" si="0"/>
        <v>117.6</v>
      </c>
      <c r="L40" s="431" t="s">
        <v>374</v>
      </c>
      <c r="M40" s="429">
        <v>1</v>
      </c>
      <c r="N40" s="432"/>
      <c r="P40" s="160"/>
      <c r="Q40" s="135"/>
      <c r="R40" s="160"/>
      <c r="S40" s="160"/>
      <c r="T40" s="135"/>
      <c r="U40" s="160"/>
      <c r="V40" s="160"/>
      <c r="W40" s="160"/>
      <c r="X40" s="160"/>
      <c r="Y40" s="160"/>
      <c r="Z40" s="160"/>
      <c r="AA40" s="160"/>
      <c r="AB40" s="135"/>
      <c r="AC40" s="161"/>
      <c r="AD40" s="135"/>
      <c r="AE40" s="135"/>
      <c r="AF40" s="135"/>
      <c r="AG40" s="160"/>
      <c r="AH40" s="160"/>
      <c r="AI40" s="160"/>
      <c r="AJ40" s="160"/>
      <c r="AK40" s="160"/>
      <c r="AL40" s="160"/>
      <c r="AM40" s="135"/>
      <c r="AN40" s="160"/>
      <c r="AO40" s="160"/>
      <c r="AP40" s="161"/>
      <c r="AQ40" s="160"/>
      <c r="AR40" s="160"/>
      <c r="AS40" s="160"/>
      <c r="AT40" s="135"/>
      <c r="AU40" s="160"/>
      <c r="AV40" s="160"/>
      <c r="AW40" s="160"/>
      <c r="AX40" s="160"/>
      <c r="AY40" s="160"/>
      <c r="AZ40" s="160"/>
      <c r="BA40" s="160"/>
      <c r="BB40" s="160"/>
      <c r="BC40" s="135"/>
      <c r="BD40" s="160"/>
      <c r="BE40" s="160"/>
      <c r="BF40" s="160"/>
      <c r="BG40" s="160"/>
      <c r="BH40" s="135"/>
      <c r="BI40" s="160"/>
      <c r="BJ40" s="160"/>
      <c r="BK40" s="160"/>
      <c r="BL40" s="160"/>
      <c r="BM40" s="135"/>
      <c r="BN40" s="160"/>
      <c r="BO40" s="160"/>
      <c r="BP40" s="160"/>
      <c r="BQ40" s="160"/>
      <c r="BR40" s="135"/>
      <c r="BS40" s="160"/>
      <c r="BT40" s="161"/>
    </row>
    <row r="41" spans="1:72" ht="39" customHeight="1">
      <c r="A41" s="308">
        <v>30</v>
      </c>
      <c r="B41" s="449" t="s">
        <v>372</v>
      </c>
      <c r="C41" s="425" t="s">
        <v>239</v>
      </c>
      <c r="D41" s="425"/>
      <c r="E41" s="426" t="s">
        <v>350</v>
      </c>
      <c r="F41" s="427" t="s">
        <v>413</v>
      </c>
      <c r="G41" s="428" t="s">
        <v>239</v>
      </c>
      <c r="H41" s="431"/>
      <c r="I41" s="429">
        <v>10</v>
      </c>
      <c r="J41" s="429">
        <v>20</v>
      </c>
      <c r="K41" s="430">
        <f t="shared" si="0"/>
        <v>19.6</v>
      </c>
      <c r="L41" s="431" t="s">
        <v>374</v>
      </c>
      <c r="M41" s="429">
        <v>1</v>
      </c>
      <c r="N41" s="432"/>
      <c r="P41" s="160"/>
      <c r="Q41" s="135"/>
      <c r="R41" s="160"/>
      <c r="S41" s="160"/>
      <c r="T41" s="135"/>
      <c r="U41" s="160"/>
      <c r="V41" s="160"/>
      <c r="W41" s="160"/>
      <c r="X41" s="160"/>
      <c r="Y41" s="160"/>
      <c r="Z41" s="160"/>
      <c r="AA41" s="160"/>
      <c r="AB41" s="135"/>
      <c r="AC41" s="161"/>
      <c r="AD41" s="135"/>
      <c r="AE41" s="135"/>
      <c r="AF41" s="135"/>
      <c r="AG41" s="160"/>
      <c r="AH41" s="160"/>
      <c r="AI41" s="160"/>
      <c r="AJ41" s="160"/>
      <c r="AK41" s="160"/>
      <c r="AL41" s="160"/>
      <c r="AM41" s="135"/>
      <c r="AN41" s="160"/>
      <c r="AO41" s="160"/>
      <c r="AP41" s="161"/>
      <c r="AQ41" s="160"/>
      <c r="AR41" s="160"/>
      <c r="AS41" s="160"/>
      <c r="AT41" s="135"/>
      <c r="AU41" s="160"/>
      <c r="AV41" s="160"/>
      <c r="AW41" s="160"/>
      <c r="AX41" s="160"/>
      <c r="AY41" s="160"/>
      <c r="AZ41" s="160"/>
      <c r="BA41" s="160"/>
      <c r="BB41" s="160"/>
      <c r="BC41" s="135"/>
      <c r="BD41" s="160"/>
      <c r="BE41" s="160"/>
      <c r="BF41" s="160"/>
      <c r="BG41" s="160"/>
      <c r="BH41" s="135"/>
      <c r="BI41" s="160"/>
      <c r="BJ41" s="160"/>
      <c r="BK41" s="160"/>
      <c r="BL41" s="160"/>
      <c r="BM41" s="135"/>
      <c r="BN41" s="160"/>
      <c r="BO41" s="160"/>
      <c r="BP41" s="160"/>
      <c r="BQ41" s="160"/>
      <c r="BR41" s="135"/>
      <c r="BS41" s="160"/>
      <c r="BT41" s="161"/>
    </row>
    <row r="42" spans="1:72" ht="23.25" customHeight="1">
      <c r="A42" s="308">
        <v>31</v>
      </c>
      <c r="B42" s="449" t="s">
        <v>372</v>
      </c>
      <c r="C42" s="425" t="s">
        <v>239</v>
      </c>
      <c r="D42" s="425"/>
      <c r="E42" s="426" t="s">
        <v>350</v>
      </c>
      <c r="F42" s="427" t="s">
        <v>381</v>
      </c>
      <c r="G42" s="428" t="s">
        <v>239</v>
      </c>
      <c r="H42" s="431"/>
      <c r="I42" s="429">
        <v>10</v>
      </c>
      <c r="J42" s="429">
        <v>120</v>
      </c>
      <c r="K42" s="430">
        <f t="shared" si="0"/>
        <v>117.6</v>
      </c>
      <c r="L42" s="431" t="s">
        <v>374</v>
      </c>
      <c r="M42" s="429">
        <v>1</v>
      </c>
      <c r="N42" s="432"/>
      <c r="P42" s="160"/>
      <c r="Q42" s="135"/>
      <c r="R42" s="160"/>
      <c r="S42" s="160"/>
      <c r="T42" s="135"/>
      <c r="U42" s="160"/>
      <c r="V42" s="160"/>
      <c r="W42" s="160"/>
      <c r="X42" s="160"/>
      <c r="Y42" s="160"/>
      <c r="Z42" s="160"/>
      <c r="AA42" s="160"/>
      <c r="AB42" s="135"/>
      <c r="AC42" s="161"/>
      <c r="AD42" s="135"/>
      <c r="AE42" s="135"/>
      <c r="AF42" s="135"/>
      <c r="AG42" s="160"/>
      <c r="AH42" s="160"/>
      <c r="AI42" s="160"/>
      <c r="AJ42" s="160"/>
      <c r="AK42" s="160"/>
      <c r="AL42" s="160"/>
      <c r="AM42" s="135"/>
      <c r="AN42" s="160"/>
      <c r="AO42" s="160"/>
      <c r="AP42" s="161"/>
      <c r="AQ42" s="160"/>
      <c r="AR42" s="160"/>
      <c r="AS42" s="160"/>
      <c r="AT42" s="135"/>
      <c r="AU42" s="160"/>
      <c r="AV42" s="160"/>
      <c r="AW42" s="160"/>
      <c r="AX42" s="160"/>
      <c r="AY42" s="160"/>
      <c r="AZ42" s="160"/>
      <c r="BA42" s="160"/>
      <c r="BB42" s="160"/>
      <c r="BC42" s="135"/>
      <c r="BD42" s="160"/>
      <c r="BE42" s="160"/>
      <c r="BF42" s="160"/>
      <c r="BG42" s="160"/>
      <c r="BH42" s="135"/>
      <c r="BI42" s="160"/>
      <c r="BJ42" s="160"/>
      <c r="BK42" s="160"/>
      <c r="BL42" s="160"/>
      <c r="BM42" s="135"/>
      <c r="BN42" s="160"/>
      <c r="BO42" s="160"/>
      <c r="BP42" s="160"/>
      <c r="BQ42" s="160"/>
      <c r="BR42" s="135"/>
      <c r="BS42" s="160"/>
      <c r="BT42" s="161"/>
    </row>
    <row r="43" spans="1:72" ht="23.25" customHeight="1">
      <c r="A43" s="308">
        <v>32</v>
      </c>
      <c r="B43" s="449" t="s">
        <v>372</v>
      </c>
      <c r="C43" s="425" t="s">
        <v>239</v>
      </c>
      <c r="D43" s="425"/>
      <c r="E43" s="426" t="s">
        <v>350</v>
      </c>
      <c r="F43" s="427" t="s">
        <v>414</v>
      </c>
      <c r="G43" s="428" t="s">
        <v>239</v>
      </c>
      <c r="H43" s="431"/>
      <c r="I43" s="429">
        <v>20</v>
      </c>
      <c r="J43" s="429">
        <v>120</v>
      </c>
      <c r="K43" s="430">
        <f t="shared" si="0"/>
        <v>117.6</v>
      </c>
      <c r="L43" s="431" t="s">
        <v>374</v>
      </c>
      <c r="M43" s="429">
        <v>1</v>
      </c>
      <c r="N43" s="432"/>
      <c r="P43" s="160"/>
      <c r="Q43" s="135"/>
      <c r="R43" s="160"/>
      <c r="S43" s="160"/>
      <c r="T43" s="135"/>
      <c r="U43" s="160"/>
      <c r="V43" s="160"/>
      <c r="W43" s="160"/>
      <c r="X43" s="160"/>
      <c r="Y43" s="160"/>
      <c r="Z43" s="160"/>
      <c r="AA43" s="160"/>
      <c r="AB43" s="135"/>
      <c r="AC43" s="161"/>
      <c r="AD43" s="135"/>
      <c r="AE43" s="135"/>
      <c r="AF43" s="135"/>
      <c r="AG43" s="160"/>
      <c r="AH43" s="160"/>
      <c r="AI43" s="160"/>
      <c r="AJ43" s="160"/>
      <c r="AK43" s="160"/>
      <c r="AL43" s="160"/>
      <c r="AM43" s="135"/>
      <c r="AN43" s="160"/>
      <c r="AO43" s="160"/>
      <c r="AP43" s="161"/>
      <c r="AQ43" s="160"/>
      <c r="AR43" s="160"/>
      <c r="AS43" s="160"/>
      <c r="AT43" s="135"/>
      <c r="AU43" s="160"/>
      <c r="AV43" s="160"/>
      <c r="AW43" s="160"/>
      <c r="AX43" s="160"/>
      <c r="AY43" s="160"/>
      <c r="AZ43" s="160"/>
      <c r="BA43" s="160"/>
      <c r="BB43" s="160"/>
      <c r="BC43" s="135"/>
      <c r="BD43" s="160"/>
      <c r="BE43" s="160"/>
      <c r="BF43" s="160"/>
      <c r="BG43" s="160"/>
      <c r="BH43" s="135"/>
      <c r="BI43" s="160"/>
      <c r="BJ43" s="160"/>
      <c r="BK43" s="160"/>
      <c r="BL43" s="160"/>
      <c r="BM43" s="135"/>
      <c r="BN43" s="160"/>
      <c r="BO43" s="160"/>
      <c r="BP43" s="160"/>
      <c r="BQ43" s="160"/>
      <c r="BR43" s="135"/>
      <c r="BS43" s="160"/>
      <c r="BT43" s="161"/>
    </row>
    <row r="44" spans="1:72" ht="23.25" customHeight="1">
      <c r="A44" s="308">
        <v>33</v>
      </c>
      <c r="B44" s="449" t="s">
        <v>372</v>
      </c>
      <c r="C44" s="425" t="s">
        <v>239</v>
      </c>
      <c r="D44" s="425"/>
      <c r="E44" s="426" t="s">
        <v>350</v>
      </c>
      <c r="F44" s="427" t="s">
        <v>415</v>
      </c>
      <c r="G44" s="428" t="s">
        <v>239</v>
      </c>
      <c r="H44" s="431"/>
      <c r="I44" s="429">
        <v>20</v>
      </c>
      <c r="J44" s="429">
        <v>120</v>
      </c>
      <c r="K44" s="430">
        <f t="shared" si="0"/>
        <v>117.6</v>
      </c>
      <c r="L44" s="431" t="s">
        <v>374</v>
      </c>
      <c r="M44" s="429">
        <v>1</v>
      </c>
      <c r="N44" s="432"/>
      <c r="P44" s="160"/>
      <c r="Q44" s="135"/>
      <c r="R44" s="160"/>
      <c r="S44" s="160"/>
      <c r="T44" s="135"/>
      <c r="U44" s="160"/>
      <c r="V44" s="160"/>
      <c r="W44" s="160"/>
      <c r="X44" s="160"/>
      <c r="Y44" s="160"/>
      <c r="Z44" s="160"/>
      <c r="AA44" s="160"/>
      <c r="AB44" s="135"/>
      <c r="AC44" s="161"/>
      <c r="AD44" s="135"/>
      <c r="AE44" s="135"/>
      <c r="AF44" s="135"/>
      <c r="AG44" s="160"/>
      <c r="AH44" s="160"/>
      <c r="AI44" s="160"/>
      <c r="AJ44" s="160"/>
      <c r="AK44" s="160"/>
      <c r="AL44" s="160"/>
      <c r="AM44" s="135"/>
      <c r="AN44" s="160"/>
      <c r="AO44" s="160"/>
      <c r="AP44" s="161"/>
      <c r="AQ44" s="160"/>
      <c r="AR44" s="160"/>
      <c r="AS44" s="160"/>
      <c r="AT44" s="135"/>
      <c r="AU44" s="160"/>
      <c r="AV44" s="160"/>
      <c r="AW44" s="160"/>
      <c r="AX44" s="160"/>
      <c r="AY44" s="160"/>
      <c r="AZ44" s="160"/>
      <c r="BA44" s="160"/>
      <c r="BB44" s="160"/>
      <c r="BC44" s="135"/>
      <c r="BD44" s="160"/>
      <c r="BE44" s="160"/>
      <c r="BF44" s="160"/>
      <c r="BG44" s="160"/>
      <c r="BH44" s="135"/>
      <c r="BI44" s="160"/>
      <c r="BJ44" s="160"/>
      <c r="BK44" s="160"/>
      <c r="BL44" s="160"/>
      <c r="BM44" s="135"/>
      <c r="BN44" s="160"/>
      <c r="BO44" s="160"/>
      <c r="BP44" s="160"/>
      <c r="BQ44" s="160"/>
      <c r="BR44" s="135"/>
      <c r="BS44" s="160"/>
      <c r="BT44" s="161"/>
    </row>
    <row r="45" spans="1:72" ht="23.25" customHeight="1">
      <c r="A45" s="308">
        <v>34</v>
      </c>
      <c r="B45" s="449" t="s">
        <v>372</v>
      </c>
      <c r="C45" s="425" t="s">
        <v>239</v>
      </c>
      <c r="D45" s="425"/>
      <c r="E45" s="426" t="s">
        <v>350</v>
      </c>
      <c r="F45" s="427" t="s">
        <v>529</v>
      </c>
      <c r="G45" s="428" t="s">
        <v>239</v>
      </c>
      <c r="H45" s="431"/>
      <c r="I45" s="429">
        <v>20</v>
      </c>
      <c r="J45" s="429">
        <v>90</v>
      </c>
      <c r="K45" s="430">
        <f aca="true" t="shared" si="1" ref="K45:K107">J45*0.98</f>
        <v>88.2</v>
      </c>
      <c r="L45" s="431" t="s">
        <v>374</v>
      </c>
      <c r="M45" s="429">
        <v>1</v>
      </c>
      <c r="N45" s="432"/>
      <c r="P45" s="160"/>
      <c r="Q45" s="135"/>
      <c r="R45" s="160"/>
      <c r="S45" s="160"/>
      <c r="T45" s="135"/>
      <c r="U45" s="160"/>
      <c r="V45" s="160"/>
      <c r="W45" s="160"/>
      <c r="X45" s="160"/>
      <c r="Y45" s="160"/>
      <c r="Z45" s="160"/>
      <c r="AA45" s="160"/>
      <c r="AB45" s="135"/>
      <c r="AC45" s="161"/>
      <c r="AD45" s="135"/>
      <c r="AE45" s="135"/>
      <c r="AF45" s="135"/>
      <c r="AG45" s="160"/>
      <c r="AH45" s="160"/>
      <c r="AI45" s="160"/>
      <c r="AJ45" s="160"/>
      <c r="AK45" s="160"/>
      <c r="AL45" s="160"/>
      <c r="AM45" s="135"/>
      <c r="AN45" s="160"/>
      <c r="AO45" s="160"/>
      <c r="AP45" s="161"/>
      <c r="AQ45" s="160"/>
      <c r="AR45" s="160"/>
      <c r="AS45" s="160"/>
      <c r="AT45" s="135"/>
      <c r="AU45" s="160"/>
      <c r="AV45" s="160"/>
      <c r="AW45" s="160"/>
      <c r="AX45" s="160"/>
      <c r="AY45" s="160"/>
      <c r="AZ45" s="160"/>
      <c r="BA45" s="160"/>
      <c r="BB45" s="160"/>
      <c r="BC45" s="135"/>
      <c r="BD45" s="160"/>
      <c r="BE45" s="160"/>
      <c r="BF45" s="160"/>
      <c r="BG45" s="160"/>
      <c r="BH45" s="135"/>
      <c r="BI45" s="160"/>
      <c r="BJ45" s="160"/>
      <c r="BK45" s="160"/>
      <c r="BL45" s="160"/>
      <c r="BM45" s="135"/>
      <c r="BN45" s="160"/>
      <c r="BO45" s="160"/>
      <c r="BP45" s="160"/>
      <c r="BQ45" s="160"/>
      <c r="BR45" s="135"/>
      <c r="BS45" s="160"/>
      <c r="BT45" s="161"/>
    </row>
    <row r="46" spans="1:72" ht="23.25" customHeight="1">
      <c r="A46" s="308">
        <v>35</v>
      </c>
      <c r="B46" s="449" t="s">
        <v>372</v>
      </c>
      <c r="C46" s="425" t="s">
        <v>239</v>
      </c>
      <c r="D46" s="425"/>
      <c r="E46" s="426" t="s">
        <v>350</v>
      </c>
      <c r="F46" s="427" t="s">
        <v>530</v>
      </c>
      <c r="G46" s="428" t="s">
        <v>239</v>
      </c>
      <c r="H46" s="431"/>
      <c r="I46" s="429">
        <v>20</v>
      </c>
      <c r="J46" s="429">
        <v>90</v>
      </c>
      <c r="K46" s="430">
        <f t="shared" si="1"/>
        <v>88.2</v>
      </c>
      <c r="L46" s="431" t="s">
        <v>374</v>
      </c>
      <c r="M46" s="429">
        <v>1</v>
      </c>
      <c r="N46" s="432"/>
      <c r="P46" s="160"/>
      <c r="Q46" s="135"/>
      <c r="R46" s="160"/>
      <c r="S46" s="160"/>
      <c r="T46" s="135"/>
      <c r="U46" s="160"/>
      <c r="V46" s="160"/>
      <c r="W46" s="160"/>
      <c r="X46" s="160"/>
      <c r="Y46" s="160"/>
      <c r="Z46" s="160"/>
      <c r="AA46" s="160"/>
      <c r="AB46" s="135"/>
      <c r="AC46" s="161"/>
      <c r="AD46" s="135"/>
      <c r="AE46" s="135"/>
      <c r="AF46" s="135"/>
      <c r="AG46" s="160"/>
      <c r="AH46" s="160"/>
      <c r="AI46" s="160"/>
      <c r="AJ46" s="160"/>
      <c r="AK46" s="160"/>
      <c r="AL46" s="160"/>
      <c r="AM46" s="135"/>
      <c r="AN46" s="160"/>
      <c r="AO46" s="160"/>
      <c r="AP46" s="161"/>
      <c r="AQ46" s="160"/>
      <c r="AR46" s="160"/>
      <c r="AS46" s="160"/>
      <c r="AT46" s="135"/>
      <c r="AU46" s="160"/>
      <c r="AV46" s="160"/>
      <c r="AW46" s="160"/>
      <c r="AX46" s="160"/>
      <c r="AY46" s="160"/>
      <c r="AZ46" s="160"/>
      <c r="BA46" s="160"/>
      <c r="BB46" s="160"/>
      <c r="BC46" s="135"/>
      <c r="BD46" s="160"/>
      <c r="BE46" s="160"/>
      <c r="BF46" s="160"/>
      <c r="BG46" s="160"/>
      <c r="BH46" s="135"/>
      <c r="BI46" s="160"/>
      <c r="BJ46" s="160"/>
      <c r="BK46" s="160"/>
      <c r="BL46" s="160"/>
      <c r="BM46" s="135"/>
      <c r="BN46" s="160"/>
      <c r="BO46" s="160"/>
      <c r="BP46" s="160"/>
      <c r="BQ46" s="160"/>
      <c r="BR46" s="135"/>
      <c r="BS46" s="160"/>
      <c r="BT46" s="161"/>
    </row>
    <row r="47" spans="1:72" ht="23.25" customHeight="1">
      <c r="A47" s="308">
        <v>36</v>
      </c>
      <c r="B47" s="449" t="s">
        <v>372</v>
      </c>
      <c r="C47" s="425" t="s">
        <v>239</v>
      </c>
      <c r="D47" s="425"/>
      <c r="E47" s="426" t="s">
        <v>350</v>
      </c>
      <c r="F47" s="427" t="s">
        <v>531</v>
      </c>
      <c r="G47" s="428" t="s">
        <v>239</v>
      </c>
      <c r="H47" s="431"/>
      <c r="I47" s="429">
        <v>20</v>
      </c>
      <c r="J47" s="429">
        <v>120</v>
      </c>
      <c r="K47" s="430">
        <f t="shared" si="1"/>
        <v>117.6</v>
      </c>
      <c r="L47" s="431" t="s">
        <v>374</v>
      </c>
      <c r="M47" s="429">
        <v>1</v>
      </c>
      <c r="N47" s="432"/>
      <c r="P47" s="160"/>
      <c r="Q47" s="135"/>
      <c r="R47" s="160"/>
      <c r="S47" s="160"/>
      <c r="T47" s="135"/>
      <c r="U47" s="160"/>
      <c r="V47" s="160"/>
      <c r="W47" s="160"/>
      <c r="X47" s="160"/>
      <c r="Y47" s="160"/>
      <c r="Z47" s="160"/>
      <c r="AA47" s="160"/>
      <c r="AB47" s="135"/>
      <c r="AC47" s="161"/>
      <c r="AD47" s="135"/>
      <c r="AE47" s="135"/>
      <c r="AF47" s="135"/>
      <c r="AG47" s="160"/>
      <c r="AH47" s="160"/>
      <c r="AI47" s="160"/>
      <c r="AJ47" s="160"/>
      <c r="AK47" s="160"/>
      <c r="AL47" s="160"/>
      <c r="AM47" s="135"/>
      <c r="AN47" s="160"/>
      <c r="AO47" s="160"/>
      <c r="AP47" s="161"/>
      <c r="AQ47" s="160"/>
      <c r="AR47" s="160"/>
      <c r="AS47" s="160"/>
      <c r="AT47" s="135"/>
      <c r="AU47" s="160"/>
      <c r="AV47" s="160"/>
      <c r="AW47" s="160"/>
      <c r="AX47" s="160"/>
      <c r="AY47" s="160"/>
      <c r="AZ47" s="160"/>
      <c r="BA47" s="160"/>
      <c r="BB47" s="160"/>
      <c r="BC47" s="135"/>
      <c r="BD47" s="160"/>
      <c r="BE47" s="160"/>
      <c r="BF47" s="160"/>
      <c r="BG47" s="160"/>
      <c r="BH47" s="135"/>
      <c r="BI47" s="160"/>
      <c r="BJ47" s="160"/>
      <c r="BK47" s="160"/>
      <c r="BL47" s="160"/>
      <c r="BM47" s="135"/>
      <c r="BN47" s="160"/>
      <c r="BO47" s="160"/>
      <c r="BP47" s="160"/>
      <c r="BQ47" s="160"/>
      <c r="BR47" s="135"/>
      <c r="BS47" s="160"/>
      <c r="BT47" s="161"/>
    </row>
    <row r="48" spans="1:72" ht="23.25" customHeight="1">
      <c r="A48" s="308">
        <v>37</v>
      </c>
      <c r="B48" s="449" t="s">
        <v>372</v>
      </c>
      <c r="C48" s="425" t="s">
        <v>239</v>
      </c>
      <c r="D48" s="425"/>
      <c r="E48" s="426" t="s">
        <v>350</v>
      </c>
      <c r="F48" s="427" t="s">
        <v>532</v>
      </c>
      <c r="G48" s="428" t="s">
        <v>239</v>
      </c>
      <c r="H48" s="431"/>
      <c r="I48" s="429">
        <v>20</v>
      </c>
      <c r="J48" s="429">
        <v>120</v>
      </c>
      <c r="K48" s="430">
        <f t="shared" si="1"/>
        <v>117.6</v>
      </c>
      <c r="L48" s="431" t="s">
        <v>374</v>
      </c>
      <c r="M48" s="429">
        <v>1</v>
      </c>
      <c r="N48" s="432"/>
      <c r="P48" s="160"/>
      <c r="Q48" s="135"/>
      <c r="R48" s="160"/>
      <c r="S48" s="160"/>
      <c r="T48" s="135"/>
      <c r="U48" s="160"/>
      <c r="V48" s="160"/>
      <c r="W48" s="160"/>
      <c r="X48" s="160"/>
      <c r="Y48" s="160"/>
      <c r="Z48" s="160"/>
      <c r="AA48" s="160"/>
      <c r="AB48" s="135"/>
      <c r="AC48" s="161"/>
      <c r="AD48" s="135"/>
      <c r="AE48" s="135"/>
      <c r="AF48" s="135"/>
      <c r="AG48" s="160"/>
      <c r="AH48" s="160"/>
      <c r="AI48" s="160"/>
      <c r="AJ48" s="160"/>
      <c r="AK48" s="160"/>
      <c r="AL48" s="160"/>
      <c r="AM48" s="135"/>
      <c r="AN48" s="160"/>
      <c r="AO48" s="160"/>
      <c r="AP48" s="161"/>
      <c r="AQ48" s="160"/>
      <c r="AR48" s="160"/>
      <c r="AS48" s="160"/>
      <c r="AT48" s="135"/>
      <c r="AU48" s="160"/>
      <c r="AV48" s="160"/>
      <c r="AW48" s="160"/>
      <c r="AX48" s="160"/>
      <c r="AY48" s="160"/>
      <c r="AZ48" s="160"/>
      <c r="BA48" s="160"/>
      <c r="BB48" s="160"/>
      <c r="BC48" s="135"/>
      <c r="BD48" s="160"/>
      <c r="BE48" s="160"/>
      <c r="BF48" s="160"/>
      <c r="BG48" s="160"/>
      <c r="BH48" s="135"/>
      <c r="BI48" s="160"/>
      <c r="BJ48" s="160"/>
      <c r="BK48" s="160"/>
      <c r="BL48" s="160"/>
      <c r="BM48" s="135"/>
      <c r="BN48" s="160"/>
      <c r="BO48" s="160"/>
      <c r="BP48" s="160"/>
      <c r="BQ48" s="160"/>
      <c r="BR48" s="135"/>
      <c r="BS48" s="160"/>
      <c r="BT48" s="161"/>
    </row>
    <row r="49" spans="1:72" ht="23.25" customHeight="1">
      <c r="A49" s="308">
        <v>38</v>
      </c>
      <c r="B49" s="449" t="s">
        <v>372</v>
      </c>
      <c r="C49" s="425" t="s">
        <v>239</v>
      </c>
      <c r="D49" s="425"/>
      <c r="E49" s="426" t="s">
        <v>350</v>
      </c>
      <c r="F49" s="427" t="s">
        <v>529</v>
      </c>
      <c r="G49" s="428" t="s">
        <v>239</v>
      </c>
      <c r="H49" s="431"/>
      <c r="I49" s="429">
        <v>20</v>
      </c>
      <c r="J49" s="429">
        <v>120</v>
      </c>
      <c r="K49" s="430">
        <f t="shared" si="1"/>
        <v>117.6</v>
      </c>
      <c r="L49" s="431" t="s">
        <v>374</v>
      </c>
      <c r="M49" s="429">
        <v>1</v>
      </c>
      <c r="N49" s="432"/>
      <c r="P49" s="160"/>
      <c r="Q49" s="135"/>
      <c r="R49" s="160"/>
      <c r="S49" s="160"/>
      <c r="T49" s="135"/>
      <c r="U49" s="160"/>
      <c r="V49" s="160"/>
      <c r="W49" s="160"/>
      <c r="X49" s="160"/>
      <c r="Y49" s="160"/>
      <c r="Z49" s="160"/>
      <c r="AA49" s="160"/>
      <c r="AB49" s="135"/>
      <c r="AC49" s="161"/>
      <c r="AD49" s="135"/>
      <c r="AE49" s="135"/>
      <c r="AF49" s="135"/>
      <c r="AG49" s="160"/>
      <c r="AH49" s="160"/>
      <c r="AI49" s="160"/>
      <c r="AJ49" s="160"/>
      <c r="AK49" s="160"/>
      <c r="AL49" s="160"/>
      <c r="AM49" s="135"/>
      <c r="AN49" s="160"/>
      <c r="AO49" s="160"/>
      <c r="AP49" s="161"/>
      <c r="AQ49" s="160"/>
      <c r="AR49" s="160"/>
      <c r="AS49" s="160"/>
      <c r="AT49" s="135"/>
      <c r="AU49" s="160"/>
      <c r="AV49" s="160"/>
      <c r="AW49" s="160"/>
      <c r="AX49" s="160"/>
      <c r="AY49" s="160"/>
      <c r="AZ49" s="160"/>
      <c r="BA49" s="160"/>
      <c r="BB49" s="160"/>
      <c r="BC49" s="135"/>
      <c r="BD49" s="160"/>
      <c r="BE49" s="160"/>
      <c r="BF49" s="160"/>
      <c r="BG49" s="160"/>
      <c r="BH49" s="135"/>
      <c r="BI49" s="160"/>
      <c r="BJ49" s="160"/>
      <c r="BK49" s="160"/>
      <c r="BL49" s="160"/>
      <c r="BM49" s="135"/>
      <c r="BN49" s="160"/>
      <c r="BO49" s="160"/>
      <c r="BP49" s="160"/>
      <c r="BQ49" s="160"/>
      <c r="BR49" s="135"/>
      <c r="BS49" s="160"/>
      <c r="BT49" s="161"/>
    </row>
    <row r="50" spans="1:72" ht="23.25" customHeight="1">
      <c r="A50" s="308">
        <v>39</v>
      </c>
      <c r="B50" s="449" t="s">
        <v>372</v>
      </c>
      <c r="C50" s="425" t="s">
        <v>239</v>
      </c>
      <c r="D50" s="425"/>
      <c r="E50" s="426" t="s">
        <v>350</v>
      </c>
      <c r="F50" s="427" t="s">
        <v>533</v>
      </c>
      <c r="G50" s="428" t="s">
        <v>239</v>
      </c>
      <c r="H50" s="431"/>
      <c r="I50" s="429">
        <v>20</v>
      </c>
      <c r="J50" s="429">
        <v>120</v>
      </c>
      <c r="K50" s="430">
        <f t="shared" si="1"/>
        <v>117.6</v>
      </c>
      <c r="L50" s="431" t="s">
        <v>374</v>
      </c>
      <c r="M50" s="429">
        <v>1</v>
      </c>
      <c r="N50" s="432"/>
      <c r="P50" s="160"/>
      <c r="Q50" s="135"/>
      <c r="R50" s="160"/>
      <c r="S50" s="160"/>
      <c r="T50" s="135"/>
      <c r="U50" s="160"/>
      <c r="V50" s="160"/>
      <c r="W50" s="160"/>
      <c r="X50" s="160"/>
      <c r="Y50" s="160"/>
      <c r="Z50" s="160"/>
      <c r="AA50" s="160"/>
      <c r="AB50" s="135"/>
      <c r="AC50" s="161"/>
      <c r="AD50" s="135"/>
      <c r="AE50" s="135"/>
      <c r="AF50" s="135"/>
      <c r="AG50" s="160"/>
      <c r="AH50" s="160"/>
      <c r="AI50" s="160"/>
      <c r="AJ50" s="160"/>
      <c r="AK50" s="160"/>
      <c r="AL50" s="160"/>
      <c r="AM50" s="135"/>
      <c r="AN50" s="160"/>
      <c r="AO50" s="160"/>
      <c r="AP50" s="161"/>
      <c r="AQ50" s="160"/>
      <c r="AR50" s="160"/>
      <c r="AS50" s="160"/>
      <c r="AT50" s="135"/>
      <c r="AU50" s="160"/>
      <c r="AV50" s="160"/>
      <c r="AW50" s="160"/>
      <c r="AX50" s="160"/>
      <c r="AY50" s="160"/>
      <c r="AZ50" s="160"/>
      <c r="BA50" s="160"/>
      <c r="BB50" s="160"/>
      <c r="BC50" s="135"/>
      <c r="BD50" s="160"/>
      <c r="BE50" s="160"/>
      <c r="BF50" s="160"/>
      <c r="BG50" s="160"/>
      <c r="BH50" s="135"/>
      <c r="BI50" s="160"/>
      <c r="BJ50" s="160"/>
      <c r="BK50" s="160"/>
      <c r="BL50" s="160"/>
      <c r="BM50" s="135"/>
      <c r="BN50" s="160"/>
      <c r="BO50" s="160"/>
      <c r="BP50" s="160"/>
      <c r="BQ50" s="160"/>
      <c r="BR50" s="135"/>
      <c r="BS50" s="160"/>
      <c r="BT50" s="161"/>
    </row>
    <row r="51" spans="1:72" ht="23.25" customHeight="1">
      <c r="A51" s="308">
        <v>40</v>
      </c>
      <c r="B51" s="449" t="s">
        <v>372</v>
      </c>
      <c r="C51" s="425" t="s">
        <v>239</v>
      </c>
      <c r="D51" s="425"/>
      <c r="E51" s="426" t="s">
        <v>350</v>
      </c>
      <c r="F51" s="427" t="s">
        <v>534</v>
      </c>
      <c r="G51" s="428" t="s">
        <v>239</v>
      </c>
      <c r="H51" s="431"/>
      <c r="I51" s="429">
        <v>20</v>
      </c>
      <c r="J51" s="429">
        <v>120</v>
      </c>
      <c r="K51" s="430">
        <f t="shared" si="1"/>
        <v>117.6</v>
      </c>
      <c r="L51" s="431" t="s">
        <v>374</v>
      </c>
      <c r="M51" s="429">
        <v>1</v>
      </c>
      <c r="N51" s="432"/>
      <c r="P51" s="160"/>
      <c r="Q51" s="135"/>
      <c r="R51" s="160"/>
      <c r="S51" s="160"/>
      <c r="T51" s="135"/>
      <c r="U51" s="160"/>
      <c r="V51" s="160"/>
      <c r="W51" s="160"/>
      <c r="X51" s="160"/>
      <c r="Y51" s="160"/>
      <c r="Z51" s="160"/>
      <c r="AA51" s="160"/>
      <c r="AB51" s="135"/>
      <c r="AC51" s="161"/>
      <c r="AD51" s="135"/>
      <c r="AE51" s="135"/>
      <c r="AF51" s="135"/>
      <c r="AG51" s="160"/>
      <c r="AH51" s="160"/>
      <c r="AI51" s="160"/>
      <c r="AJ51" s="160"/>
      <c r="AK51" s="160"/>
      <c r="AL51" s="160"/>
      <c r="AM51" s="135"/>
      <c r="AN51" s="160"/>
      <c r="AO51" s="160"/>
      <c r="AP51" s="161"/>
      <c r="AQ51" s="160"/>
      <c r="AR51" s="160"/>
      <c r="AS51" s="160"/>
      <c r="AT51" s="135"/>
      <c r="AU51" s="160"/>
      <c r="AV51" s="160"/>
      <c r="AW51" s="160"/>
      <c r="AX51" s="160"/>
      <c r="AY51" s="160"/>
      <c r="AZ51" s="160"/>
      <c r="BA51" s="160"/>
      <c r="BB51" s="160"/>
      <c r="BC51" s="135"/>
      <c r="BD51" s="160"/>
      <c r="BE51" s="160"/>
      <c r="BF51" s="160"/>
      <c r="BG51" s="160"/>
      <c r="BH51" s="135"/>
      <c r="BI51" s="160"/>
      <c r="BJ51" s="160"/>
      <c r="BK51" s="160"/>
      <c r="BL51" s="160"/>
      <c r="BM51" s="135"/>
      <c r="BN51" s="160"/>
      <c r="BO51" s="160"/>
      <c r="BP51" s="160"/>
      <c r="BQ51" s="160"/>
      <c r="BR51" s="135"/>
      <c r="BS51" s="160"/>
      <c r="BT51" s="161"/>
    </row>
    <row r="52" spans="1:72" ht="23.25" customHeight="1">
      <c r="A52" s="308">
        <v>41</v>
      </c>
      <c r="B52" s="449" t="s">
        <v>372</v>
      </c>
      <c r="C52" s="425" t="s">
        <v>239</v>
      </c>
      <c r="D52" s="425"/>
      <c r="E52" s="426" t="s">
        <v>350</v>
      </c>
      <c r="F52" s="427" t="s">
        <v>535</v>
      </c>
      <c r="G52" s="428" t="s">
        <v>239</v>
      </c>
      <c r="H52" s="431"/>
      <c r="I52" s="429">
        <v>20</v>
      </c>
      <c r="J52" s="429">
        <v>120</v>
      </c>
      <c r="K52" s="430">
        <f t="shared" si="1"/>
        <v>117.6</v>
      </c>
      <c r="L52" s="431" t="s">
        <v>374</v>
      </c>
      <c r="M52" s="429">
        <v>1</v>
      </c>
      <c r="N52" s="432"/>
      <c r="P52" s="160"/>
      <c r="Q52" s="135"/>
      <c r="R52" s="160"/>
      <c r="S52" s="160"/>
      <c r="T52" s="135"/>
      <c r="U52" s="160"/>
      <c r="V52" s="160"/>
      <c r="W52" s="160"/>
      <c r="X52" s="160"/>
      <c r="Y52" s="160"/>
      <c r="Z52" s="160"/>
      <c r="AA52" s="160"/>
      <c r="AB52" s="135"/>
      <c r="AC52" s="161"/>
      <c r="AD52" s="135"/>
      <c r="AE52" s="135"/>
      <c r="AF52" s="135"/>
      <c r="AG52" s="160"/>
      <c r="AH52" s="160"/>
      <c r="AI52" s="160"/>
      <c r="AJ52" s="160"/>
      <c r="AK52" s="160"/>
      <c r="AL52" s="160"/>
      <c r="AM52" s="135"/>
      <c r="AN52" s="160"/>
      <c r="AO52" s="160"/>
      <c r="AP52" s="161"/>
      <c r="AQ52" s="160"/>
      <c r="AR52" s="160"/>
      <c r="AS52" s="160"/>
      <c r="AT52" s="135"/>
      <c r="AU52" s="160"/>
      <c r="AV52" s="160"/>
      <c r="AW52" s="160"/>
      <c r="AX52" s="160"/>
      <c r="AY52" s="160"/>
      <c r="AZ52" s="160"/>
      <c r="BA52" s="160"/>
      <c r="BB52" s="160"/>
      <c r="BC52" s="135"/>
      <c r="BD52" s="160"/>
      <c r="BE52" s="160"/>
      <c r="BF52" s="160"/>
      <c r="BG52" s="160"/>
      <c r="BH52" s="135"/>
      <c r="BI52" s="160"/>
      <c r="BJ52" s="160"/>
      <c r="BK52" s="160"/>
      <c r="BL52" s="160"/>
      <c r="BM52" s="135"/>
      <c r="BN52" s="160"/>
      <c r="BO52" s="160"/>
      <c r="BP52" s="160"/>
      <c r="BQ52" s="160"/>
      <c r="BR52" s="135"/>
      <c r="BS52" s="160"/>
      <c r="BT52" s="161"/>
    </row>
    <row r="53" spans="1:72" ht="23.25" customHeight="1">
      <c r="A53" s="308">
        <v>42</v>
      </c>
      <c r="B53" s="449" t="s">
        <v>372</v>
      </c>
      <c r="C53" s="425" t="s">
        <v>239</v>
      </c>
      <c r="D53" s="425"/>
      <c r="E53" s="426" t="s">
        <v>350</v>
      </c>
      <c r="F53" s="427" t="s">
        <v>359</v>
      </c>
      <c r="G53" s="428" t="s">
        <v>239</v>
      </c>
      <c r="H53" s="431"/>
      <c r="I53" s="429">
        <v>20</v>
      </c>
      <c r="J53" s="429">
        <v>120</v>
      </c>
      <c r="K53" s="430">
        <f t="shared" si="1"/>
        <v>117.6</v>
      </c>
      <c r="L53" s="431" t="s">
        <v>374</v>
      </c>
      <c r="M53" s="429">
        <v>1</v>
      </c>
      <c r="N53" s="432"/>
      <c r="P53" s="160"/>
      <c r="Q53" s="135"/>
      <c r="R53" s="160"/>
      <c r="S53" s="160"/>
      <c r="T53" s="135"/>
      <c r="U53" s="160"/>
      <c r="V53" s="160"/>
      <c r="W53" s="160"/>
      <c r="X53" s="160"/>
      <c r="Y53" s="160"/>
      <c r="Z53" s="160"/>
      <c r="AA53" s="160"/>
      <c r="AB53" s="135"/>
      <c r="AC53" s="161"/>
      <c r="AD53" s="135"/>
      <c r="AE53" s="135"/>
      <c r="AF53" s="135"/>
      <c r="AG53" s="160"/>
      <c r="AH53" s="160"/>
      <c r="AI53" s="160"/>
      <c r="AJ53" s="160"/>
      <c r="AK53" s="160"/>
      <c r="AL53" s="160"/>
      <c r="AM53" s="135"/>
      <c r="AN53" s="160"/>
      <c r="AO53" s="160"/>
      <c r="AP53" s="161"/>
      <c r="AQ53" s="160"/>
      <c r="AR53" s="160"/>
      <c r="AS53" s="160"/>
      <c r="AT53" s="135"/>
      <c r="AU53" s="160"/>
      <c r="AV53" s="160"/>
      <c r="AW53" s="160"/>
      <c r="AX53" s="160"/>
      <c r="AY53" s="160"/>
      <c r="AZ53" s="160"/>
      <c r="BA53" s="160"/>
      <c r="BB53" s="160"/>
      <c r="BC53" s="135"/>
      <c r="BD53" s="160"/>
      <c r="BE53" s="160"/>
      <c r="BF53" s="160"/>
      <c r="BG53" s="160"/>
      <c r="BH53" s="135"/>
      <c r="BI53" s="160"/>
      <c r="BJ53" s="160"/>
      <c r="BK53" s="160"/>
      <c r="BL53" s="160"/>
      <c r="BM53" s="135"/>
      <c r="BN53" s="160"/>
      <c r="BO53" s="160"/>
      <c r="BP53" s="160"/>
      <c r="BQ53" s="160"/>
      <c r="BR53" s="135"/>
      <c r="BS53" s="160"/>
      <c r="BT53" s="161"/>
    </row>
    <row r="54" spans="1:72" ht="23.25" customHeight="1">
      <c r="A54" s="308">
        <v>43</v>
      </c>
      <c r="B54" s="449" t="s">
        <v>372</v>
      </c>
      <c r="C54" s="425" t="s">
        <v>239</v>
      </c>
      <c r="D54" s="425"/>
      <c r="E54" s="426" t="s">
        <v>350</v>
      </c>
      <c r="F54" s="427" t="s">
        <v>536</v>
      </c>
      <c r="G54" s="428" t="s">
        <v>239</v>
      </c>
      <c r="H54" s="431"/>
      <c r="I54" s="429">
        <v>20</v>
      </c>
      <c r="J54" s="429">
        <v>90</v>
      </c>
      <c r="K54" s="430">
        <f t="shared" si="1"/>
        <v>88.2</v>
      </c>
      <c r="L54" s="431" t="s">
        <v>374</v>
      </c>
      <c r="M54" s="429">
        <v>1</v>
      </c>
      <c r="N54" s="432"/>
      <c r="P54" s="160"/>
      <c r="Q54" s="135"/>
      <c r="R54" s="160"/>
      <c r="S54" s="160"/>
      <c r="T54" s="135"/>
      <c r="U54" s="160"/>
      <c r="V54" s="160"/>
      <c r="W54" s="160"/>
      <c r="X54" s="160"/>
      <c r="Y54" s="160"/>
      <c r="Z54" s="160"/>
      <c r="AA54" s="160"/>
      <c r="AB54" s="135"/>
      <c r="AC54" s="161"/>
      <c r="AD54" s="135"/>
      <c r="AE54" s="135"/>
      <c r="AF54" s="135"/>
      <c r="AG54" s="160"/>
      <c r="AH54" s="160"/>
      <c r="AI54" s="160"/>
      <c r="AJ54" s="160"/>
      <c r="AK54" s="160"/>
      <c r="AL54" s="160"/>
      <c r="AM54" s="135"/>
      <c r="AN54" s="160"/>
      <c r="AO54" s="160"/>
      <c r="AP54" s="161"/>
      <c r="AQ54" s="160"/>
      <c r="AR54" s="160"/>
      <c r="AS54" s="160"/>
      <c r="AT54" s="135"/>
      <c r="AU54" s="160"/>
      <c r="AV54" s="160"/>
      <c r="AW54" s="160"/>
      <c r="AX54" s="160"/>
      <c r="AY54" s="160"/>
      <c r="AZ54" s="160"/>
      <c r="BA54" s="160"/>
      <c r="BB54" s="160"/>
      <c r="BC54" s="135"/>
      <c r="BD54" s="160"/>
      <c r="BE54" s="160"/>
      <c r="BF54" s="160"/>
      <c r="BG54" s="160"/>
      <c r="BH54" s="135"/>
      <c r="BI54" s="160"/>
      <c r="BJ54" s="160"/>
      <c r="BK54" s="160"/>
      <c r="BL54" s="160"/>
      <c r="BM54" s="135"/>
      <c r="BN54" s="160"/>
      <c r="BO54" s="160"/>
      <c r="BP54" s="160"/>
      <c r="BQ54" s="160"/>
      <c r="BR54" s="135"/>
      <c r="BS54" s="160"/>
      <c r="BT54" s="161"/>
    </row>
    <row r="55" spans="1:72" ht="23.25" customHeight="1">
      <c r="A55" s="308">
        <v>44</v>
      </c>
      <c r="B55" s="449" t="s">
        <v>372</v>
      </c>
      <c r="C55" s="425" t="s">
        <v>239</v>
      </c>
      <c r="D55" s="425"/>
      <c r="E55" s="426" t="s">
        <v>350</v>
      </c>
      <c r="F55" s="427" t="s">
        <v>537</v>
      </c>
      <c r="G55" s="428" t="s">
        <v>239</v>
      </c>
      <c r="H55" s="431"/>
      <c r="I55" s="429">
        <v>20</v>
      </c>
      <c r="J55" s="429">
        <v>90</v>
      </c>
      <c r="K55" s="430">
        <f t="shared" si="1"/>
        <v>88.2</v>
      </c>
      <c r="L55" s="431" t="s">
        <v>374</v>
      </c>
      <c r="M55" s="429">
        <v>1</v>
      </c>
      <c r="N55" s="432"/>
      <c r="P55" s="160"/>
      <c r="Q55" s="135"/>
      <c r="R55" s="160"/>
      <c r="S55" s="160"/>
      <c r="T55" s="135"/>
      <c r="U55" s="160"/>
      <c r="V55" s="160"/>
      <c r="W55" s="160"/>
      <c r="X55" s="160"/>
      <c r="Y55" s="160"/>
      <c r="Z55" s="160"/>
      <c r="AA55" s="160"/>
      <c r="AB55" s="135"/>
      <c r="AC55" s="161"/>
      <c r="AD55" s="135"/>
      <c r="AE55" s="135"/>
      <c r="AF55" s="135"/>
      <c r="AG55" s="160"/>
      <c r="AH55" s="160"/>
      <c r="AI55" s="160"/>
      <c r="AJ55" s="160"/>
      <c r="AK55" s="160"/>
      <c r="AL55" s="160"/>
      <c r="AM55" s="135"/>
      <c r="AN55" s="160"/>
      <c r="AO55" s="160"/>
      <c r="AP55" s="161"/>
      <c r="AQ55" s="160"/>
      <c r="AR55" s="160"/>
      <c r="AS55" s="160"/>
      <c r="AT55" s="135"/>
      <c r="AU55" s="160"/>
      <c r="AV55" s="160"/>
      <c r="AW55" s="160"/>
      <c r="AX55" s="160"/>
      <c r="AY55" s="160"/>
      <c r="AZ55" s="160"/>
      <c r="BA55" s="160"/>
      <c r="BB55" s="160"/>
      <c r="BC55" s="135"/>
      <c r="BD55" s="160"/>
      <c r="BE55" s="160"/>
      <c r="BF55" s="160"/>
      <c r="BG55" s="160"/>
      <c r="BH55" s="135"/>
      <c r="BI55" s="160"/>
      <c r="BJ55" s="160"/>
      <c r="BK55" s="160"/>
      <c r="BL55" s="160"/>
      <c r="BM55" s="135"/>
      <c r="BN55" s="160"/>
      <c r="BO55" s="160"/>
      <c r="BP55" s="160"/>
      <c r="BQ55" s="160"/>
      <c r="BR55" s="135"/>
      <c r="BS55" s="160"/>
      <c r="BT55" s="161"/>
    </row>
    <row r="56" spans="1:72" ht="23.25" customHeight="1">
      <c r="A56" s="308">
        <v>45</v>
      </c>
      <c r="B56" s="449" t="s">
        <v>372</v>
      </c>
      <c r="C56" s="425" t="s">
        <v>239</v>
      </c>
      <c r="D56" s="425"/>
      <c r="E56" s="426" t="s">
        <v>350</v>
      </c>
      <c r="F56" s="427" t="s">
        <v>359</v>
      </c>
      <c r="G56" s="428" t="s">
        <v>239</v>
      </c>
      <c r="H56" s="431"/>
      <c r="I56" s="429">
        <v>20</v>
      </c>
      <c r="J56" s="429">
        <v>90</v>
      </c>
      <c r="K56" s="430">
        <f t="shared" si="1"/>
        <v>88.2</v>
      </c>
      <c r="L56" s="431" t="s">
        <v>374</v>
      </c>
      <c r="M56" s="429">
        <v>1</v>
      </c>
      <c r="N56" s="432"/>
      <c r="P56" s="160"/>
      <c r="Q56" s="135"/>
      <c r="R56" s="160"/>
      <c r="S56" s="160"/>
      <c r="T56" s="135"/>
      <c r="U56" s="160"/>
      <c r="V56" s="160"/>
      <c r="W56" s="160"/>
      <c r="X56" s="160"/>
      <c r="Y56" s="160"/>
      <c r="Z56" s="160"/>
      <c r="AA56" s="160"/>
      <c r="AB56" s="135"/>
      <c r="AC56" s="161"/>
      <c r="AD56" s="135"/>
      <c r="AE56" s="135"/>
      <c r="AF56" s="135"/>
      <c r="AG56" s="160"/>
      <c r="AH56" s="160"/>
      <c r="AI56" s="160"/>
      <c r="AJ56" s="160"/>
      <c r="AK56" s="160"/>
      <c r="AL56" s="160"/>
      <c r="AM56" s="135"/>
      <c r="AN56" s="160"/>
      <c r="AO56" s="160"/>
      <c r="AP56" s="161"/>
      <c r="AQ56" s="160"/>
      <c r="AR56" s="160"/>
      <c r="AS56" s="160"/>
      <c r="AT56" s="135"/>
      <c r="AU56" s="160"/>
      <c r="AV56" s="160"/>
      <c r="AW56" s="160"/>
      <c r="AX56" s="160"/>
      <c r="AY56" s="160"/>
      <c r="AZ56" s="160"/>
      <c r="BA56" s="160"/>
      <c r="BB56" s="160"/>
      <c r="BC56" s="135"/>
      <c r="BD56" s="160"/>
      <c r="BE56" s="160"/>
      <c r="BF56" s="160"/>
      <c r="BG56" s="160"/>
      <c r="BH56" s="135"/>
      <c r="BI56" s="160"/>
      <c r="BJ56" s="160"/>
      <c r="BK56" s="160"/>
      <c r="BL56" s="160"/>
      <c r="BM56" s="135"/>
      <c r="BN56" s="160"/>
      <c r="BO56" s="160"/>
      <c r="BP56" s="160"/>
      <c r="BQ56" s="160"/>
      <c r="BR56" s="135"/>
      <c r="BS56" s="160"/>
      <c r="BT56" s="161"/>
    </row>
    <row r="57" spans="1:72" ht="23.25" customHeight="1">
      <c r="A57" s="308">
        <v>46</v>
      </c>
      <c r="B57" s="449" t="s">
        <v>372</v>
      </c>
      <c r="C57" s="425" t="s">
        <v>239</v>
      </c>
      <c r="D57" s="425"/>
      <c r="E57" s="426" t="s">
        <v>350</v>
      </c>
      <c r="F57" s="427" t="s">
        <v>538</v>
      </c>
      <c r="G57" s="428" t="s">
        <v>239</v>
      </c>
      <c r="H57" s="431"/>
      <c r="I57" s="429">
        <v>20</v>
      </c>
      <c r="J57" s="429">
        <v>90</v>
      </c>
      <c r="K57" s="430">
        <f t="shared" si="1"/>
        <v>88.2</v>
      </c>
      <c r="L57" s="431" t="s">
        <v>374</v>
      </c>
      <c r="M57" s="429">
        <v>1</v>
      </c>
      <c r="N57" s="432"/>
      <c r="P57" s="160"/>
      <c r="Q57" s="135"/>
      <c r="R57" s="160"/>
      <c r="S57" s="160"/>
      <c r="T57" s="135"/>
      <c r="U57" s="160"/>
      <c r="V57" s="160"/>
      <c r="W57" s="160"/>
      <c r="X57" s="160"/>
      <c r="Y57" s="160"/>
      <c r="Z57" s="160"/>
      <c r="AA57" s="160"/>
      <c r="AB57" s="135"/>
      <c r="AC57" s="161"/>
      <c r="AD57" s="135"/>
      <c r="AE57" s="135"/>
      <c r="AF57" s="135"/>
      <c r="AG57" s="160"/>
      <c r="AH57" s="160"/>
      <c r="AI57" s="160"/>
      <c r="AJ57" s="160"/>
      <c r="AK57" s="160"/>
      <c r="AL57" s="160"/>
      <c r="AM57" s="135"/>
      <c r="AN57" s="160"/>
      <c r="AO57" s="160"/>
      <c r="AP57" s="161"/>
      <c r="AQ57" s="160"/>
      <c r="AR57" s="160"/>
      <c r="AS57" s="160"/>
      <c r="AT57" s="135"/>
      <c r="AU57" s="160"/>
      <c r="AV57" s="160"/>
      <c r="AW57" s="160"/>
      <c r="AX57" s="160"/>
      <c r="AY57" s="160"/>
      <c r="AZ57" s="160"/>
      <c r="BA57" s="160"/>
      <c r="BB57" s="160"/>
      <c r="BC57" s="135"/>
      <c r="BD57" s="160"/>
      <c r="BE57" s="160"/>
      <c r="BF57" s="160"/>
      <c r="BG57" s="160"/>
      <c r="BH57" s="135"/>
      <c r="BI57" s="160"/>
      <c r="BJ57" s="160"/>
      <c r="BK57" s="160"/>
      <c r="BL57" s="160"/>
      <c r="BM57" s="135"/>
      <c r="BN57" s="160"/>
      <c r="BO57" s="160"/>
      <c r="BP57" s="160"/>
      <c r="BQ57" s="160"/>
      <c r="BR57" s="135"/>
      <c r="BS57" s="160"/>
      <c r="BT57" s="161"/>
    </row>
    <row r="58" spans="1:72" ht="23.25" customHeight="1">
      <c r="A58" s="308">
        <v>47</v>
      </c>
      <c r="B58" s="449" t="s">
        <v>372</v>
      </c>
      <c r="C58" s="425" t="s">
        <v>239</v>
      </c>
      <c r="D58" s="425"/>
      <c r="E58" s="426" t="s">
        <v>350</v>
      </c>
      <c r="F58" s="427" t="s">
        <v>539</v>
      </c>
      <c r="G58" s="428" t="s">
        <v>239</v>
      </c>
      <c r="H58" s="431"/>
      <c r="I58" s="429">
        <v>20</v>
      </c>
      <c r="J58" s="429">
        <v>90</v>
      </c>
      <c r="K58" s="430">
        <f t="shared" si="1"/>
        <v>88.2</v>
      </c>
      <c r="L58" s="431" t="s">
        <v>374</v>
      </c>
      <c r="M58" s="429">
        <v>1</v>
      </c>
      <c r="N58" s="432"/>
      <c r="P58" s="160"/>
      <c r="Q58" s="135"/>
      <c r="R58" s="160"/>
      <c r="S58" s="160"/>
      <c r="T58" s="135"/>
      <c r="U58" s="160"/>
      <c r="V58" s="160"/>
      <c r="W58" s="160"/>
      <c r="X58" s="160"/>
      <c r="Y58" s="160"/>
      <c r="Z58" s="160"/>
      <c r="AA58" s="160"/>
      <c r="AB58" s="135"/>
      <c r="AC58" s="161"/>
      <c r="AD58" s="135"/>
      <c r="AE58" s="135"/>
      <c r="AF58" s="135"/>
      <c r="AG58" s="160"/>
      <c r="AH58" s="160"/>
      <c r="AI58" s="160"/>
      <c r="AJ58" s="160"/>
      <c r="AK58" s="160"/>
      <c r="AL58" s="160"/>
      <c r="AM58" s="135"/>
      <c r="AN58" s="160"/>
      <c r="AO58" s="160"/>
      <c r="AP58" s="161"/>
      <c r="AQ58" s="160"/>
      <c r="AR58" s="160"/>
      <c r="AS58" s="160"/>
      <c r="AT58" s="135"/>
      <c r="AU58" s="160"/>
      <c r="AV58" s="160"/>
      <c r="AW58" s="160"/>
      <c r="AX58" s="160"/>
      <c r="AY58" s="160"/>
      <c r="AZ58" s="160"/>
      <c r="BA58" s="160"/>
      <c r="BB58" s="160"/>
      <c r="BC58" s="135"/>
      <c r="BD58" s="160"/>
      <c r="BE58" s="160"/>
      <c r="BF58" s="160"/>
      <c r="BG58" s="160"/>
      <c r="BH58" s="135"/>
      <c r="BI58" s="160"/>
      <c r="BJ58" s="160"/>
      <c r="BK58" s="160"/>
      <c r="BL58" s="160"/>
      <c r="BM58" s="135"/>
      <c r="BN58" s="160"/>
      <c r="BO58" s="160"/>
      <c r="BP58" s="160"/>
      <c r="BQ58" s="160"/>
      <c r="BR58" s="135"/>
      <c r="BS58" s="160"/>
      <c r="BT58" s="161"/>
    </row>
    <row r="59" spans="1:72" ht="23.25" customHeight="1">
      <c r="A59" s="308">
        <v>48</v>
      </c>
      <c r="B59" s="449" t="s">
        <v>372</v>
      </c>
      <c r="C59" s="425" t="s">
        <v>239</v>
      </c>
      <c r="D59" s="425"/>
      <c r="E59" s="426" t="s">
        <v>350</v>
      </c>
      <c r="F59" s="427" t="s">
        <v>540</v>
      </c>
      <c r="G59" s="428" t="s">
        <v>239</v>
      </c>
      <c r="H59" s="431"/>
      <c r="I59" s="429">
        <v>20</v>
      </c>
      <c r="J59" s="429">
        <v>120</v>
      </c>
      <c r="K59" s="430">
        <f t="shared" si="1"/>
        <v>117.6</v>
      </c>
      <c r="L59" s="431" t="s">
        <v>374</v>
      </c>
      <c r="M59" s="429">
        <v>1</v>
      </c>
      <c r="N59" s="432"/>
      <c r="P59" s="160"/>
      <c r="Q59" s="135"/>
      <c r="R59" s="160"/>
      <c r="S59" s="160"/>
      <c r="T59" s="135"/>
      <c r="U59" s="160"/>
      <c r="V59" s="160"/>
      <c r="W59" s="160"/>
      <c r="X59" s="160"/>
      <c r="Y59" s="160"/>
      <c r="Z59" s="160"/>
      <c r="AA59" s="160"/>
      <c r="AB59" s="135"/>
      <c r="AC59" s="161"/>
      <c r="AD59" s="135"/>
      <c r="AE59" s="135"/>
      <c r="AF59" s="135"/>
      <c r="AG59" s="160"/>
      <c r="AH59" s="160"/>
      <c r="AI59" s="160"/>
      <c r="AJ59" s="160"/>
      <c r="AK59" s="160"/>
      <c r="AL59" s="160"/>
      <c r="AM59" s="135"/>
      <c r="AN59" s="160"/>
      <c r="AO59" s="160"/>
      <c r="AP59" s="161"/>
      <c r="AQ59" s="160"/>
      <c r="AR59" s="160"/>
      <c r="AS59" s="160"/>
      <c r="AT59" s="135"/>
      <c r="AU59" s="160"/>
      <c r="AV59" s="160"/>
      <c r="AW59" s="160"/>
      <c r="AX59" s="160"/>
      <c r="AY59" s="160"/>
      <c r="AZ59" s="160"/>
      <c r="BA59" s="160"/>
      <c r="BB59" s="160"/>
      <c r="BC59" s="135"/>
      <c r="BD59" s="160"/>
      <c r="BE59" s="160"/>
      <c r="BF59" s="160"/>
      <c r="BG59" s="160"/>
      <c r="BH59" s="135"/>
      <c r="BI59" s="160"/>
      <c r="BJ59" s="160"/>
      <c r="BK59" s="160"/>
      <c r="BL59" s="160"/>
      <c r="BM59" s="135"/>
      <c r="BN59" s="160"/>
      <c r="BO59" s="160"/>
      <c r="BP59" s="160"/>
      <c r="BQ59" s="160"/>
      <c r="BR59" s="135"/>
      <c r="BS59" s="160"/>
      <c r="BT59" s="161"/>
    </row>
    <row r="60" spans="1:72" ht="23.25" customHeight="1">
      <c r="A60" s="308">
        <v>49</v>
      </c>
      <c r="B60" s="449" t="s">
        <v>372</v>
      </c>
      <c r="C60" s="425" t="s">
        <v>239</v>
      </c>
      <c r="D60" s="425"/>
      <c r="E60" s="426" t="s">
        <v>350</v>
      </c>
      <c r="F60" s="427" t="s">
        <v>541</v>
      </c>
      <c r="G60" s="428" t="s">
        <v>239</v>
      </c>
      <c r="H60" s="431"/>
      <c r="I60" s="429">
        <v>20</v>
      </c>
      <c r="J60" s="429">
        <v>90</v>
      </c>
      <c r="K60" s="430">
        <f t="shared" si="1"/>
        <v>88.2</v>
      </c>
      <c r="L60" s="431" t="s">
        <v>374</v>
      </c>
      <c r="M60" s="429">
        <v>1</v>
      </c>
      <c r="N60" s="432"/>
      <c r="P60" s="160"/>
      <c r="Q60" s="135"/>
      <c r="R60" s="160"/>
      <c r="S60" s="160"/>
      <c r="T60" s="135"/>
      <c r="U60" s="160"/>
      <c r="V60" s="160"/>
      <c r="W60" s="160"/>
      <c r="X60" s="160"/>
      <c r="Y60" s="160"/>
      <c r="Z60" s="160"/>
      <c r="AA60" s="160"/>
      <c r="AB60" s="135"/>
      <c r="AC60" s="161"/>
      <c r="AD60" s="135"/>
      <c r="AE60" s="135"/>
      <c r="AF60" s="135"/>
      <c r="AG60" s="160"/>
      <c r="AH60" s="160"/>
      <c r="AI60" s="160"/>
      <c r="AJ60" s="160"/>
      <c r="AK60" s="160"/>
      <c r="AL60" s="160"/>
      <c r="AM60" s="135"/>
      <c r="AN60" s="160"/>
      <c r="AO60" s="160"/>
      <c r="AP60" s="161"/>
      <c r="AQ60" s="160"/>
      <c r="AR60" s="160"/>
      <c r="AS60" s="160"/>
      <c r="AT60" s="135"/>
      <c r="AU60" s="160"/>
      <c r="AV60" s="160"/>
      <c r="AW60" s="160"/>
      <c r="AX60" s="160"/>
      <c r="AY60" s="160"/>
      <c r="AZ60" s="160"/>
      <c r="BA60" s="160"/>
      <c r="BB60" s="160"/>
      <c r="BC60" s="135"/>
      <c r="BD60" s="160"/>
      <c r="BE60" s="160"/>
      <c r="BF60" s="160"/>
      <c r="BG60" s="160"/>
      <c r="BH60" s="135"/>
      <c r="BI60" s="160"/>
      <c r="BJ60" s="160"/>
      <c r="BK60" s="160"/>
      <c r="BL60" s="160"/>
      <c r="BM60" s="135"/>
      <c r="BN60" s="160"/>
      <c r="BO60" s="160"/>
      <c r="BP60" s="160"/>
      <c r="BQ60" s="160"/>
      <c r="BR60" s="135"/>
      <c r="BS60" s="160"/>
      <c r="BT60" s="161"/>
    </row>
    <row r="61" spans="1:72" ht="23.25" customHeight="1">
      <c r="A61" s="308">
        <v>50</v>
      </c>
      <c r="B61" s="449" t="s">
        <v>372</v>
      </c>
      <c r="C61" s="425" t="s">
        <v>239</v>
      </c>
      <c r="D61" s="425"/>
      <c r="E61" s="426" t="s">
        <v>350</v>
      </c>
      <c r="F61" s="427" t="s">
        <v>542</v>
      </c>
      <c r="G61" s="428" t="s">
        <v>239</v>
      </c>
      <c r="H61" s="431"/>
      <c r="I61" s="429">
        <v>20</v>
      </c>
      <c r="J61" s="429">
        <v>90</v>
      </c>
      <c r="K61" s="430">
        <f t="shared" si="1"/>
        <v>88.2</v>
      </c>
      <c r="L61" s="431" t="s">
        <v>374</v>
      </c>
      <c r="M61" s="429">
        <v>1</v>
      </c>
      <c r="N61" s="432"/>
      <c r="P61" s="160"/>
      <c r="Q61" s="135"/>
      <c r="R61" s="160"/>
      <c r="S61" s="160"/>
      <c r="T61" s="135"/>
      <c r="U61" s="160"/>
      <c r="V61" s="160"/>
      <c r="W61" s="160"/>
      <c r="X61" s="160"/>
      <c r="Y61" s="160"/>
      <c r="Z61" s="160"/>
      <c r="AA61" s="160"/>
      <c r="AB61" s="135"/>
      <c r="AC61" s="161"/>
      <c r="AD61" s="135"/>
      <c r="AE61" s="135"/>
      <c r="AF61" s="135"/>
      <c r="AG61" s="160"/>
      <c r="AH61" s="160"/>
      <c r="AI61" s="160"/>
      <c r="AJ61" s="160"/>
      <c r="AK61" s="160"/>
      <c r="AL61" s="160"/>
      <c r="AM61" s="135"/>
      <c r="AN61" s="160"/>
      <c r="AO61" s="160"/>
      <c r="AP61" s="161"/>
      <c r="AQ61" s="160"/>
      <c r="AR61" s="160"/>
      <c r="AS61" s="160"/>
      <c r="AT61" s="135"/>
      <c r="AU61" s="160"/>
      <c r="AV61" s="160"/>
      <c r="AW61" s="160"/>
      <c r="AX61" s="160"/>
      <c r="AY61" s="160"/>
      <c r="AZ61" s="160"/>
      <c r="BA61" s="160"/>
      <c r="BB61" s="160"/>
      <c r="BC61" s="135"/>
      <c r="BD61" s="160"/>
      <c r="BE61" s="160"/>
      <c r="BF61" s="160"/>
      <c r="BG61" s="160"/>
      <c r="BH61" s="135"/>
      <c r="BI61" s="160"/>
      <c r="BJ61" s="160"/>
      <c r="BK61" s="160"/>
      <c r="BL61" s="160"/>
      <c r="BM61" s="135"/>
      <c r="BN61" s="160"/>
      <c r="BO61" s="160"/>
      <c r="BP61" s="160"/>
      <c r="BQ61" s="160"/>
      <c r="BR61" s="135"/>
      <c r="BS61" s="160"/>
      <c r="BT61" s="161"/>
    </row>
    <row r="62" spans="1:72" ht="23.25" customHeight="1">
      <c r="A62" s="308">
        <v>51</v>
      </c>
      <c r="B62" s="449" t="s">
        <v>372</v>
      </c>
      <c r="C62" s="425" t="s">
        <v>239</v>
      </c>
      <c r="D62" s="425"/>
      <c r="E62" s="426" t="s">
        <v>350</v>
      </c>
      <c r="F62" s="427" t="s">
        <v>543</v>
      </c>
      <c r="G62" s="428" t="s">
        <v>239</v>
      </c>
      <c r="H62" s="431"/>
      <c r="I62" s="429">
        <v>20</v>
      </c>
      <c r="J62" s="429">
        <v>90</v>
      </c>
      <c r="K62" s="430">
        <f t="shared" si="1"/>
        <v>88.2</v>
      </c>
      <c r="L62" s="431" t="s">
        <v>374</v>
      </c>
      <c r="M62" s="429">
        <v>1</v>
      </c>
      <c r="N62" s="432"/>
      <c r="P62" s="160"/>
      <c r="Q62" s="135"/>
      <c r="R62" s="160"/>
      <c r="S62" s="160"/>
      <c r="T62" s="135"/>
      <c r="U62" s="160"/>
      <c r="V62" s="160"/>
      <c r="W62" s="160"/>
      <c r="X62" s="160"/>
      <c r="Y62" s="160"/>
      <c r="Z62" s="160"/>
      <c r="AA62" s="160"/>
      <c r="AB62" s="135"/>
      <c r="AC62" s="161"/>
      <c r="AD62" s="135"/>
      <c r="AE62" s="135"/>
      <c r="AF62" s="135"/>
      <c r="AG62" s="160"/>
      <c r="AH62" s="160"/>
      <c r="AI62" s="160"/>
      <c r="AJ62" s="160"/>
      <c r="AK62" s="160"/>
      <c r="AL62" s="160"/>
      <c r="AM62" s="135"/>
      <c r="AN62" s="160"/>
      <c r="AO62" s="160"/>
      <c r="AP62" s="161"/>
      <c r="AQ62" s="160"/>
      <c r="AR62" s="160"/>
      <c r="AS62" s="160"/>
      <c r="AT62" s="135"/>
      <c r="AU62" s="160"/>
      <c r="AV62" s="160"/>
      <c r="AW62" s="160"/>
      <c r="AX62" s="160"/>
      <c r="AY62" s="160"/>
      <c r="AZ62" s="160"/>
      <c r="BA62" s="160"/>
      <c r="BB62" s="160"/>
      <c r="BC62" s="135"/>
      <c r="BD62" s="160"/>
      <c r="BE62" s="160"/>
      <c r="BF62" s="160"/>
      <c r="BG62" s="160"/>
      <c r="BH62" s="135"/>
      <c r="BI62" s="160"/>
      <c r="BJ62" s="160"/>
      <c r="BK62" s="160"/>
      <c r="BL62" s="160"/>
      <c r="BM62" s="135"/>
      <c r="BN62" s="160"/>
      <c r="BO62" s="160"/>
      <c r="BP62" s="160"/>
      <c r="BQ62" s="160"/>
      <c r="BR62" s="135"/>
      <c r="BS62" s="160"/>
      <c r="BT62" s="161"/>
    </row>
    <row r="63" spans="1:72" ht="23.25" customHeight="1">
      <c r="A63" s="308">
        <v>52</v>
      </c>
      <c r="B63" s="449" t="s">
        <v>372</v>
      </c>
      <c r="C63" s="425" t="s">
        <v>239</v>
      </c>
      <c r="D63" s="425"/>
      <c r="E63" s="426" t="s">
        <v>350</v>
      </c>
      <c r="F63" s="427" t="s">
        <v>539</v>
      </c>
      <c r="G63" s="428" t="s">
        <v>239</v>
      </c>
      <c r="H63" s="431"/>
      <c r="I63" s="429">
        <v>20</v>
      </c>
      <c r="J63" s="429">
        <v>90</v>
      </c>
      <c r="K63" s="430">
        <f t="shared" si="1"/>
        <v>88.2</v>
      </c>
      <c r="L63" s="431" t="s">
        <v>374</v>
      </c>
      <c r="M63" s="429">
        <v>1</v>
      </c>
      <c r="N63" s="432"/>
      <c r="P63" s="160"/>
      <c r="Q63" s="135"/>
      <c r="R63" s="160"/>
      <c r="S63" s="160"/>
      <c r="T63" s="135"/>
      <c r="U63" s="160"/>
      <c r="V63" s="160"/>
      <c r="W63" s="160"/>
      <c r="X63" s="160"/>
      <c r="Y63" s="160"/>
      <c r="Z63" s="160"/>
      <c r="AA63" s="160"/>
      <c r="AB63" s="135"/>
      <c r="AC63" s="161"/>
      <c r="AD63" s="135"/>
      <c r="AE63" s="135"/>
      <c r="AF63" s="135"/>
      <c r="AG63" s="160"/>
      <c r="AH63" s="160"/>
      <c r="AI63" s="160"/>
      <c r="AJ63" s="160"/>
      <c r="AK63" s="160"/>
      <c r="AL63" s="160"/>
      <c r="AM63" s="135"/>
      <c r="AN63" s="160"/>
      <c r="AO63" s="160"/>
      <c r="AP63" s="161"/>
      <c r="AQ63" s="160"/>
      <c r="AR63" s="160"/>
      <c r="AS63" s="160"/>
      <c r="AT63" s="135"/>
      <c r="AU63" s="160"/>
      <c r="AV63" s="160"/>
      <c r="AW63" s="160"/>
      <c r="AX63" s="160"/>
      <c r="AY63" s="160"/>
      <c r="AZ63" s="160"/>
      <c r="BA63" s="160"/>
      <c r="BB63" s="160"/>
      <c r="BC63" s="135"/>
      <c r="BD63" s="160"/>
      <c r="BE63" s="160"/>
      <c r="BF63" s="160"/>
      <c r="BG63" s="160"/>
      <c r="BH63" s="135"/>
      <c r="BI63" s="160"/>
      <c r="BJ63" s="160"/>
      <c r="BK63" s="160"/>
      <c r="BL63" s="160"/>
      <c r="BM63" s="135"/>
      <c r="BN63" s="160"/>
      <c r="BO63" s="160"/>
      <c r="BP63" s="160"/>
      <c r="BQ63" s="160"/>
      <c r="BR63" s="135"/>
      <c r="BS63" s="160"/>
      <c r="BT63" s="161"/>
    </row>
    <row r="64" spans="1:72" ht="23.25" customHeight="1">
      <c r="A64" s="308">
        <v>53</v>
      </c>
      <c r="B64" s="449" t="s">
        <v>372</v>
      </c>
      <c r="C64" s="425" t="s">
        <v>239</v>
      </c>
      <c r="D64" s="425"/>
      <c r="E64" s="426" t="s">
        <v>350</v>
      </c>
      <c r="F64" s="427" t="s">
        <v>544</v>
      </c>
      <c r="G64" s="428" t="s">
        <v>239</v>
      </c>
      <c r="H64" s="431"/>
      <c r="I64" s="429">
        <v>20</v>
      </c>
      <c r="J64" s="429">
        <v>90</v>
      </c>
      <c r="K64" s="430">
        <f t="shared" si="1"/>
        <v>88.2</v>
      </c>
      <c r="L64" s="431" t="s">
        <v>374</v>
      </c>
      <c r="M64" s="429">
        <v>1</v>
      </c>
      <c r="N64" s="432"/>
      <c r="P64" s="160"/>
      <c r="Q64" s="135"/>
      <c r="R64" s="160"/>
      <c r="S64" s="160"/>
      <c r="T64" s="135"/>
      <c r="U64" s="160"/>
      <c r="V64" s="160"/>
      <c r="W64" s="160"/>
      <c r="X64" s="160"/>
      <c r="Y64" s="160"/>
      <c r="Z64" s="160"/>
      <c r="AA64" s="160"/>
      <c r="AB64" s="135"/>
      <c r="AC64" s="161"/>
      <c r="AD64" s="135"/>
      <c r="AE64" s="135"/>
      <c r="AF64" s="135"/>
      <c r="AG64" s="160"/>
      <c r="AH64" s="160"/>
      <c r="AI64" s="160"/>
      <c r="AJ64" s="160"/>
      <c r="AK64" s="160"/>
      <c r="AL64" s="160"/>
      <c r="AM64" s="135"/>
      <c r="AN64" s="160"/>
      <c r="AO64" s="160"/>
      <c r="AP64" s="161"/>
      <c r="AQ64" s="160"/>
      <c r="AR64" s="160"/>
      <c r="AS64" s="160"/>
      <c r="AT64" s="135"/>
      <c r="AU64" s="160"/>
      <c r="AV64" s="160"/>
      <c r="AW64" s="160"/>
      <c r="AX64" s="160"/>
      <c r="AY64" s="160"/>
      <c r="AZ64" s="160"/>
      <c r="BA64" s="160"/>
      <c r="BB64" s="160"/>
      <c r="BC64" s="135"/>
      <c r="BD64" s="160"/>
      <c r="BE64" s="160"/>
      <c r="BF64" s="160"/>
      <c r="BG64" s="160"/>
      <c r="BH64" s="135"/>
      <c r="BI64" s="160"/>
      <c r="BJ64" s="160"/>
      <c r="BK64" s="160"/>
      <c r="BL64" s="160"/>
      <c r="BM64" s="135"/>
      <c r="BN64" s="160"/>
      <c r="BO64" s="160"/>
      <c r="BP64" s="160"/>
      <c r="BQ64" s="160"/>
      <c r="BR64" s="135"/>
      <c r="BS64" s="160"/>
      <c r="BT64" s="161"/>
    </row>
    <row r="65" spans="1:72" ht="23.25" customHeight="1">
      <c r="A65" s="308">
        <v>54</v>
      </c>
      <c r="B65" s="449" t="s">
        <v>372</v>
      </c>
      <c r="C65" s="425" t="s">
        <v>239</v>
      </c>
      <c r="D65" s="425"/>
      <c r="E65" s="426" t="s">
        <v>350</v>
      </c>
      <c r="F65" s="427" t="s">
        <v>359</v>
      </c>
      <c r="G65" s="428" t="s">
        <v>239</v>
      </c>
      <c r="H65" s="431"/>
      <c r="I65" s="429">
        <v>20</v>
      </c>
      <c r="J65" s="429">
        <v>90</v>
      </c>
      <c r="K65" s="430">
        <f t="shared" si="1"/>
        <v>88.2</v>
      </c>
      <c r="L65" s="431" t="s">
        <v>374</v>
      </c>
      <c r="M65" s="429">
        <v>1</v>
      </c>
      <c r="N65" s="432"/>
      <c r="P65" s="160"/>
      <c r="Q65" s="135"/>
      <c r="R65" s="160"/>
      <c r="S65" s="160"/>
      <c r="T65" s="135"/>
      <c r="U65" s="160"/>
      <c r="V65" s="160"/>
      <c r="W65" s="160"/>
      <c r="X65" s="160"/>
      <c r="Y65" s="160"/>
      <c r="Z65" s="160"/>
      <c r="AA65" s="160"/>
      <c r="AB65" s="135"/>
      <c r="AC65" s="161"/>
      <c r="AD65" s="135"/>
      <c r="AE65" s="135"/>
      <c r="AF65" s="135"/>
      <c r="AG65" s="160"/>
      <c r="AH65" s="160"/>
      <c r="AI65" s="160"/>
      <c r="AJ65" s="160"/>
      <c r="AK65" s="160"/>
      <c r="AL65" s="160"/>
      <c r="AM65" s="135"/>
      <c r="AN65" s="160"/>
      <c r="AO65" s="160"/>
      <c r="AP65" s="161"/>
      <c r="AQ65" s="160"/>
      <c r="AR65" s="160"/>
      <c r="AS65" s="160"/>
      <c r="AT65" s="135"/>
      <c r="AU65" s="160"/>
      <c r="AV65" s="160"/>
      <c r="AW65" s="160"/>
      <c r="AX65" s="160"/>
      <c r="AY65" s="160"/>
      <c r="AZ65" s="160"/>
      <c r="BA65" s="160"/>
      <c r="BB65" s="160"/>
      <c r="BC65" s="135"/>
      <c r="BD65" s="160"/>
      <c r="BE65" s="160"/>
      <c r="BF65" s="160"/>
      <c r="BG65" s="160"/>
      <c r="BH65" s="135"/>
      <c r="BI65" s="160"/>
      <c r="BJ65" s="160"/>
      <c r="BK65" s="160"/>
      <c r="BL65" s="160"/>
      <c r="BM65" s="135"/>
      <c r="BN65" s="160"/>
      <c r="BO65" s="160"/>
      <c r="BP65" s="160"/>
      <c r="BQ65" s="160"/>
      <c r="BR65" s="135"/>
      <c r="BS65" s="160"/>
      <c r="BT65" s="161"/>
    </row>
    <row r="66" spans="1:72" ht="23.25" customHeight="1">
      <c r="A66" s="308">
        <v>55</v>
      </c>
      <c r="B66" s="449" t="s">
        <v>372</v>
      </c>
      <c r="C66" s="425" t="s">
        <v>239</v>
      </c>
      <c r="D66" s="425"/>
      <c r="E66" s="426" t="s">
        <v>350</v>
      </c>
      <c r="F66" s="427" t="s">
        <v>545</v>
      </c>
      <c r="G66" s="428" t="s">
        <v>239</v>
      </c>
      <c r="H66" s="431"/>
      <c r="I66" s="429">
        <v>20</v>
      </c>
      <c r="J66" s="429">
        <v>120</v>
      </c>
      <c r="K66" s="430">
        <f t="shared" si="1"/>
        <v>117.6</v>
      </c>
      <c r="L66" s="431" t="s">
        <v>374</v>
      </c>
      <c r="M66" s="429">
        <v>1</v>
      </c>
      <c r="N66" s="432"/>
      <c r="P66" s="160"/>
      <c r="Q66" s="135"/>
      <c r="R66" s="160"/>
      <c r="S66" s="160"/>
      <c r="T66" s="135"/>
      <c r="U66" s="160"/>
      <c r="V66" s="160"/>
      <c r="W66" s="160"/>
      <c r="X66" s="160"/>
      <c r="Y66" s="160"/>
      <c r="Z66" s="160"/>
      <c r="AA66" s="160"/>
      <c r="AB66" s="135"/>
      <c r="AC66" s="161"/>
      <c r="AD66" s="135"/>
      <c r="AE66" s="135"/>
      <c r="AF66" s="135"/>
      <c r="AG66" s="160"/>
      <c r="AH66" s="160"/>
      <c r="AI66" s="160"/>
      <c r="AJ66" s="160"/>
      <c r="AK66" s="160"/>
      <c r="AL66" s="160"/>
      <c r="AM66" s="135"/>
      <c r="AN66" s="160"/>
      <c r="AO66" s="160"/>
      <c r="AP66" s="161"/>
      <c r="AQ66" s="160"/>
      <c r="AR66" s="160"/>
      <c r="AS66" s="160"/>
      <c r="AT66" s="135"/>
      <c r="AU66" s="160"/>
      <c r="AV66" s="160"/>
      <c r="AW66" s="160"/>
      <c r="AX66" s="160"/>
      <c r="AY66" s="160"/>
      <c r="AZ66" s="160"/>
      <c r="BA66" s="160"/>
      <c r="BB66" s="160"/>
      <c r="BC66" s="135"/>
      <c r="BD66" s="160"/>
      <c r="BE66" s="160"/>
      <c r="BF66" s="160"/>
      <c r="BG66" s="160"/>
      <c r="BH66" s="135"/>
      <c r="BI66" s="160"/>
      <c r="BJ66" s="160"/>
      <c r="BK66" s="160"/>
      <c r="BL66" s="160"/>
      <c r="BM66" s="135"/>
      <c r="BN66" s="160"/>
      <c r="BO66" s="160"/>
      <c r="BP66" s="160"/>
      <c r="BQ66" s="160"/>
      <c r="BR66" s="135"/>
      <c r="BS66" s="160"/>
      <c r="BT66" s="161"/>
    </row>
    <row r="67" spans="1:72" ht="23.25" customHeight="1">
      <c r="A67" s="308">
        <v>56</v>
      </c>
      <c r="B67" s="449" t="s">
        <v>372</v>
      </c>
      <c r="C67" s="425" t="s">
        <v>239</v>
      </c>
      <c r="D67" s="425"/>
      <c r="E67" s="426" t="s">
        <v>350</v>
      </c>
      <c r="F67" s="427" t="s">
        <v>546</v>
      </c>
      <c r="G67" s="428" t="s">
        <v>239</v>
      </c>
      <c r="H67" s="431"/>
      <c r="I67" s="429">
        <v>20</v>
      </c>
      <c r="J67" s="429">
        <v>90</v>
      </c>
      <c r="K67" s="430">
        <f t="shared" si="1"/>
        <v>88.2</v>
      </c>
      <c r="L67" s="431" t="s">
        <v>374</v>
      </c>
      <c r="M67" s="429">
        <v>1</v>
      </c>
      <c r="N67" s="432"/>
      <c r="P67" s="160"/>
      <c r="Q67" s="135"/>
      <c r="R67" s="160"/>
      <c r="S67" s="160"/>
      <c r="T67" s="135"/>
      <c r="U67" s="160"/>
      <c r="V67" s="160"/>
      <c r="W67" s="160"/>
      <c r="X67" s="160"/>
      <c r="Y67" s="160"/>
      <c r="Z67" s="160"/>
      <c r="AA67" s="160"/>
      <c r="AB67" s="135"/>
      <c r="AC67" s="161"/>
      <c r="AD67" s="135"/>
      <c r="AE67" s="135"/>
      <c r="AF67" s="135"/>
      <c r="AG67" s="160"/>
      <c r="AH67" s="160"/>
      <c r="AI67" s="160"/>
      <c r="AJ67" s="160"/>
      <c r="AK67" s="160"/>
      <c r="AL67" s="160"/>
      <c r="AM67" s="135"/>
      <c r="AN67" s="160"/>
      <c r="AO67" s="160"/>
      <c r="AP67" s="161"/>
      <c r="AQ67" s="160"/>
      <c r="AR67" s="160"/>
      <c r="AS67" s="160"/>
      <c r="AT67" s="135"/>
      <c r="AU67" s="160"/>
      <c r="AV67" s="160"/>
      <c r="AW67" s="160"/>
      <c r="AX67" s="160"/>
      <c r="AY67" s="160"/>
      <c r="AZ67" s="160"/>
      <c r="BA67" s="160"/>
      <c r="BB67" s="160"/>
      <c r="BC67" s="135"/>
      <c r="BD67" s="160"/>
      <c r="BE67" s="160"/>
      <c r="BF67" s="160"/>
      <c r="BG67" s="160"/>
      <c r="BH67" s="135"/>
      <c r="BI67" s="160"/>
      <c r="BJ67" s="160"/>
      <c r="BK67" s="160"/>
      <c r="BL67" s="160"/>
      <c r="BM67" s="135"/>
      <c r="BN67" s="160"/>
      <c r="BO67" s="160"/>
      <c r="BP67" s="160"/>
      <c r="BQ67" s="160"/>
      <c r="BR67" s="135"/>
      <c r="BS67" s="160"/>
      <c r="BT67" s="161"/>
    </row>
    <row r="68" spans="1:72" ht="23.25" customHeight="1">
      <c r="A68" s="308">
        <v>57</v>
      </c>
      <c r="B68" s="449" t="s">
        <v>372</v>
      </c>
      <c r="C68" s="425" t="s">
        <v>239</v>
      </c>
      <c r="D68" s="425"/>
      <c r="E68" s="426" t="s">
        <v>350</v>
      </c>
      <c r="F68" s="427" t="s">
        <v>529</v>
      </c>
      <c r="G68" s="428" t="s">
        <v>239</v>
      </c>
      <c r="H68" s="431"/>
      <c r="I68" s="429">
        <v>20</v>
      </c>
      <c r="J68" s="429">
        <v>90</v>
      </c>
      <c r="K68" s="430">
        <f t="shared" si="1"/>
        <v>88.2</v>
      </c>
      <c r="L68" s="431" t="s">
        <v>374</v>
      </c>
      <c r="M68" s="429">
        <v>1</v>
      </c>
      <c r="N68" s="432"/>
      <c r="P68" s="160"/>
      <c r="Q68" s="135"/>
      <c r="R68" s="160"/>
      <c r="S68" s="160"/>
      <c r="T68" s="135"/>
      <c r="U68" s="160"/>
      <c r="V68" s="160"/>
      <c r="W68" s="160"/>
      <c r="X68" s="160"/>
      <c r="Y68" s="160"/>
      <c r="Z68" s="160"/>
      <c r="AA68" s="160"/>
      <c r="AB68" s="135"/>
      <c r="AC68" s="161"/>
      <c r="AD68" s="135"/>
      <c r="AE68" s="135"/>
      <c r="AF68" s="135"/>
      <c r="AG68" s="160"/>
      <c r="AH68" s="160"/>
      <c r="AI68" s="160"/>
      <c r="AJ68" s="160"/>
      <c r="AK68" s="160"/>
      <c r="AL68" s="160"/>
      <c r="AM68" s="135"/>
      <c r="AN68" s="160"/>
      <c r="AO68" s="160"/>
      <c r="AP68" s="161"/>
      <c r="AQ68" s="160"/>
      <c r="AR68" s="160"/>
      <c r="AS68" s="160"/>
      <c r="AT68" s="135"/>
      <c r="AU68" s="160"/>
      <c r="AV68" s="160"/>
      <c r="AW68" s="160"/>
      <c r="AX68" s="160"/>
      <c r="AY68" s="160"/>
      <c r="AZ68" s="160"/>
      <c r="BA68" s="160"/>
      <c r="BB68" s="160"/>
      <c r="BC68" s="135"/>
      <c r="BD68" s="160"/>
      <c r="BE68" s="160"/>
      <c r="BF68" s="160"/>
      <c r="BG68" s="160"/>
      <c r="BH68" s="135"/>
      <c r="BI68" s="160"/>
      <c r="BJ68" s="160"/>
      <c r="BK68" s="160"/>
      <c r="BL68" s="160"/>
      <c r="BM68" s="135"/>
      <c r="BN68" s="160"/>
      <c r="BO68" s="160"/>
      <c r="BP68" s="160"/>
      <c r="BQ68" s="160"/>
      <c r="BR68" s="135"/>
      <c r="BS68" s="160"/>
      <c r="BT68" s="161"/>
    </row>
    <row r="69" spans="1:72" ht="23.25" customHeight="1">
      <c r="A69" s="308">
        <v>58</v>
      </c>
      <c r="B69" s="449" t="s">
        <v>372</v>
      </c>
      <c r="C69" s="425" t="s">
        <v>239</v>
      </c>
      <c r="D69" s="425"/>
      <c r="E69" s="426" t="s">
        <v>350</v>
      </c>
      <c r="F69" s="427" t="s">
        <v>547</v>
      </c>
      <c r="G69" s="428" t="s">
        <v>239</v>
      </c>
      <c r="H69" s="431"/>
      <c r="I69" s="429">
        <v>20</v>
      </c>
      <c r="J69" s="429">
        <v>90</v>
      </c>
      <c r="K69" s="430">
        <f t="shared" si="1"/>
        <v>88.2</v>
      </c>
      <c r="L69" s="431" t="s">
        <v>374</v>
      </c>
      <c r="M69" s="429">
        <v>1</v>
      </c>
      <c r="N69" s="432"/>
      <c r="P69" s="160"/>
      <c r="Q69" s="135"/>
      <c r="R69" s="160"/>
      <c r="S69" s="160"/>
      <c r="T69" s="135"/>
      <c r="U69" s="160"/>
      <c r="V69" s="160"/>
      <c r="W69" s="160"/>
      <c r="X69" s="160"/>
      <c r="Y69" s="160"/>
      <c r="Z69" s="160"/>
      <c r="AA69" s="160"/>
      <c r="AB69" s="135"/>
      <c r="AC69" s="161"/>
      <c r="AD69" s="135"/>
      <c r="AE69" s="135"/>
      <c r="AF69" s="135"/>
      <c r="AG69" s="160"/>
      <c r="AH69" s="160"/>
      <c r="AI69" s="160"/>
      <c r="AJ69" s="160"/>
      <c r="AK69" s="160"/>
      <c r="AL69" s="160"/>
      <c r="AM69" s="135"/>
      <c r="AN69" s="160"/>
      <c r="AO69" s="160"/>
      <c r="AP69" s="161"/>
      <c r="AQ69" s="160"/>
      <c r="AR69" s="160"/>
      <c r="AS69" s="160"/>
      <c r="AT69" s="135"/>
      <c r="AU69" s="160"/>
      <c r="AV69" s="160"/>
      <c r="AW69" s="160"/>
      <c r="AX69" s="160"/>
      <c r="AY69" s="160"/>
      <c r="AZ69" s="160"/>
      <c r="BA69" s="160"/>
      <c r="BB69" s="160"/>
      <c r="BC69" s="135"/>
      <c r="BD69" s="160"/>
      <c r="BE69" s="160"/>
      <c r="BF69" s="160"/>
      <c r="BG69" s="160"/>
      <c r="BH69" s="135"/>
      <c r="BI69" s="160"/>
      <c r="BJ69" s="160"/>
      <c r="BK69" s="160"/>
      <c r="BL69" s="160"/>
      <c r="BM69" s="135"/>
      <c r="BN69" s="160"/>
      <c r="BO69" s="160"/>
      <c r="BP69" s="160"/>
      <c r="BQ69" s="160"/>
      <c r="BR69" s="135"/>
      <c r="BS69" s="160"/>
      <c r="BT69" s="161"/>
    </row>
    <row r="70" spans="1:72" ht="23.25" customHeight="1">
      <c r="A70" s="308">
        <v>59</v>
      </c>
      <c r="B70" s="449" t="s">
        <v>372</v>
      </c>
      <c r="C70" s="425" t="s">
        <v>239</v>
      </c>
      <c r="D70" s="425"/>
      <c r="E70" s="426" t="s">
        <v>350</v>
      </c>
      <c r="F70" s="427" t="s">
        <v>529</v>
      </c>
      <c r="G70" s="428" t="s">
        <v>239</v>
      </c>
      <c r="H70" s="431"/>
      <c r="I70" s="429">
        <v>20</v>
      </c>
      <c r="J70" s="429">
        <v>90</v>
      </c>
      <c r="K70" s="430">
        <f t="shared" si="1"/>
        <v>88.2</v>
      </c>
      <c r="L70" s="431" t="s">
        <v>374</v>
      </c>
      <c r="M70" s="429">
        <v>1</v>
      </c>
      <c r="N70" s="432"/>
      <c r="P70" s="160"/>
      <c r="Q70" s="135"/>
      <c r="R70" s="160"/>
      <c r="S70" s="160"/>
      <c r="T70" s="135"/>
      <c r="U70" s="160"/>
      <c r="V70" s="160"/>
      <c r="W70" s="160"/>
      <c r="X70" s="160"/>
      <c r="Y70" s="160"/>
      <c r="Z70" s="160"/>
      <c r="AA70" s="160"/>
      <c r="AB70" s="135"/>
      <c r="AC70" s="161"/>
      <c r="AD70" s="135"/>
      <c r="AE70" s="135"/>
      <c r="AF70" s="135"/>
      <c r="AG70" s="160"/>
      <c r="AH70" s="160"/>
      <c r="AI70" s="160"/>
      <c r="AJ70" s="160"/>
      <c r="AK70" s="160"/>
      <c r="AL70" s="160"/>
      <c r="AM70" s="135"/>
      <c r="AN70" s="160"/>
      <c r="AO70" s="160"/>
      <c r="AP70" s="161"/>
      <c r="AQ70" s="160"/>
      <c r="AR70" s="160"/>
      <c r="AS70" s="160"/>
      <c r="AT70" s="135"/>
      <c r="AU70" s="160"/>
      <c r="AV70" s="160"/>
      <c r="AW70" s="160"/>
      <c r="AX70" s="160"/>
      <c r="AY70" s="160"/>
      <c r="AZ70" s="160"/>
      <c r="BA70" s="160"/>
      <c r="BB70" s="160"/>
      <c r="BC70" s="135"/>
      <c r="BD70" s="160"/>
      <c r="BE70" s="160"/>
      <c r="BF70" s="160"/>
      <c r="BG70" s="160"/>
      <c r="BH70" s="135"/>
      <c r="BI70" s="160"/>
      <c r="BJ70" s="160"/>
      <c r="BK70" s="160"/>
      <c r="BL70" s="160"/>
      <c r="BM70" s="135"/>
      <c r="BN70" s="160"/>
      <c r="BO70" s="160"/>
      <c r="BP70" s="160"/>
      <c r="BQ70" s="160"/>
      <c r="BR70" s="135"/>
      <c r="BS70" s="160"/>
      <c r="BT70" s="161"/>
    </row>
    <row r="71" spans="1:72" ht="23.25" customHeight="1">
      <c r="A71" s="308">
        <v>60</v>
      </c>
      <c r="B71" s="449" t="s">
        <v>372</v>
      </c>
      <c r="C71" s="425" t="s">
        <v>239</v>
      </c>
      <c r="D71" s="425"/>
      <c r="E71" s="426" t="s">
        <v>350</v>
      </c>
      <c r="F71" s="427" t="s">
        <v>548</v>
      </c>
      <c r="G71" s="428" t="s">
        <v>239</v>
      </c>
      <c r="H71" s="431"/>
      <c r="I71" s="429">
        <v>20</v>
      </c>
      <c r="J71" s="429">
        <v>90</v>
      </c>
      <c r="K71" s="430">
        <f t="shared" si="1"/>
        <v>88.2</v>
      </c>
      <c r="L71" s="431" t="s">
        <v>374</v>
      </c>
      <c r="M71" s="429">
        <v>1</v>
      </c>
      <c r="N71" s="432"/>
      <c r="P71" s="160"/>
      <c r="Q71" s="135"/>
      <c r="R71" s="160"/>
      <c r="S71" s="160"/>
      <c r="T71" s="135"/>
      <c r="U71" s="160"/>
      <c r="V71" s="160"/>
      <c r="W71" s="160"/>
      <c r="X71" s="160"/>
      <c r="Y71" s="160"/>
      <c r="Z71" s="160"/>
      <c r="AA71" s="160"/>
      <c r="AB71" s="135"/>
      <c r="AC71" s="161"/>
      <c r="AD71" s="135"/>
      <c r="AE71" s="135"/>
      <c r="AF71" s="135"/>
      <c r="AG71" s="160"/>
      <c r="AH71" s="160"/>
      <c r="AI71" s="160"/>
      <c r="AJ71" s="160"/>
      <c r="AK71" s="160"/>
      <c r="AL71" s="160"/>
      <c r="AM71" s="135"/>
      <c r="AN71" s="160"/>
      <c r="AO71" s="160"/>
      <c r="AP71" s="161"/>
      <c r="AQ71" s="160"/>
      <c r="AR71" s="160"/>
      <c r="AS71" s="160"/>
      <c r="AT71" s="135"/>
      <c r="AU71" s="160"/>
      <c r="AV71" s="160"/>
      <c r="AW71" s="160"/>
      <c r="AX71" s="160"/>
      <c r="AY71" s="160"/>
      <c r="AZ71" s="160"/>
      <c r="BA71" s="160"/>
      <c r="BB71" s="160"/>
      <c r="BC71" s="135"/>
      <c r="BD71" s="160"/>
      <c r="BE71" s="160"/>
      <c r="BF71" s="160"/>
      <c r="BG71" s="160"/>
      <c r="BH71" s="135"/>
      <c r="BI71" s="160"/>
      <c r="BJ71" s="160"/>
      <c r="BK71" s="160"/>
      <c r="BL71" s="160"/>
      <c r="BM71" s="135"/>
      <c r="BN71" s="160"/>
      <c r="BO71" s="160"/>
      <c r="BP71" s="160"/>
      <c r="BQ71" s="160"/>
      <c r="BR71" s="135"/>
      <c r="BS71" s="160"/>
      <c r="BT71" s="161"/>
    </row>
    <row r="72" spans="1:72" ht="23.25" customHeight="1">
      <c r="A72" s="308">
        <v>61</v>
      </c>
      <c r="B72" s="449" t="s">
        <v>372</v>
      </c>
      <c r="C72" s="425" t="s">
        <v>239</v>
      </c>
      <c r="D72" s="425"/>
      <c r="E72" s="426" t="s">
        <v>350</v>
      </c>
      <c r="F72" s="427" t="s">
        <v>359</v>
      </c>
      <c r="G72" s="428" t="s">
        <v>239</v>
      </c>
      <c r="H72" s="431"/>
      <c r="I72" s="429">
        <v>20</v>
      </c>
      <c r="J72" s="429">
        <v>90</v>
      </c>
      <c r="K72" s="430">
        <f t="shared" si="1"/>
        <v>88.2</v>
      </c>
      <c r="L72" s="431" t="s">
        <v>374</v>
      </c>
      <c r="M72" s="429">
        <v>1</v>
      </c>
      <c r="N72" s="432"/>
      <c r="P72" s="160"/>
      <c r="Q72" s="135"/>
      <c r="R72" s="160"/>
      <c r="S72" s="160"/>
      <c r="T72" s="135"/>
      <c r="U72" s="160"/>
      <c r="V72" s="160"/>
      <c r="W72" s="160"/>
      <c r="X72" s="160"/>
      <c r="Y72" s="160"/>
      <c r="Z72" s="160"/>
      <c r="AA72" s="160"/>
      <c r="AB72" s="135"/>
      <c r="AC72" s="161"/>
      <c r="AD72" s="135"/>
      <c r="AE72" s="135"/>
      <c r="AF72" s="135"/>
      <c r="AG72" s="160"/>
      <c r="AH72" s="160"/>
      <c r="AI72" s="160"/>
      <c r="AJ72" s="160"/>
      <c r="AK72" s="160"/>
      <c r="AL72" s="160"/>
      <c r="AM72" s="135"/>
      <c r="AN72" s="160"/>
      <c r="AO72" s="160"/>
      <c r="AP72" s="161"/>
      <c r="AQ72" s="160"/>
      <c r="AR72" s="160"/>
      <c r="AS72" s="160"/>
      <c r="AT72" s="135"/>
      <c r="AU72" s="160"/>
      <c r="AV72" s="160"/>
      <c r="AW72" s="160"/>
      <c r="AX72" s="160"/>
      <c r="AY72" s="160"/>
      <c r="AZ72" s="160"/>
      <c r="BA72" s="160"/>
      <c r="BB72" s="160"/>
      <c r="BC72" s="135"/>
      <c r="BD72" s="160"/>
      <c r="BE72" s="160"/>
      <c r="BF72" s="160"/>
      <c r="BG72" s="160"/>
      <c r="BH72" s="135"/>
      <c r="BI72" s="160"/>
      <c r="BJ72" s="160"/>
      <c r="BK72" s="160"/>
      <c r="BL72" s="160"/>
      <c r="BM72" s="135"/>
      <c r="BN72" s="160"/>
      <c r="BO72" s="160"/>
      <c r="BP72" s="160"/>
      <c r="BQ72" s="160"/>
      <c r="BR72" s="135"/>
      <c r="BS72" s="160"/>
      <c r="BT72" s="161"/>
    </row>
    <row r="73" spans="1:72" ht="23.25" customHeight="1">
      <c r="A73" s="308">
        <v>62</v>
      </c>
      <c r="B73" s="449" t="s">
        <v>372</v>
      </c>
      <c r="C73" s="425" t="s">
        <v>239</v>
      </c>
      <c r="D73" s="425"/>
      <c r="E73" s="426" t="s">
        <v>350</v>
      </c>
      <c r="F73" s="427" t="s">
        <v>539</v>
      </c>
      <c r="G73" s="428" t="s">
        <v>239</v>
      </c>
      <c r="H73" s="431"/>
      <c r="I73" s="429">
        <v>20</v>
      </c>
      <c r="J73" s="429">
        <v>90</v>
      </c>
      <c r="K73" s="430">
        <f t="shared" si="1"/>
        <v>88.2</v>
      </c>
      <c r="L73" s="431" t="s">
        <v>374</v>
      </c>
      <c r="M73" s="429">
        <v>1</v>
      </c>
      <c r="N73" s="432"/>
      <c r="P73" s="160"/>
      <c r="Q73" s="135"/>
      <c r="R73" s="160"/>
      <c r="S73" s="160"/>
      <c r="T73" s="135"/>
      <c r="U73" s="160"/>
      <c r="V73" s="160"/>
      <c r="W73" s="160"/>
      <c r="X73" s="160"/>
      <c r="Y73" s="160"/>
      <c r="Z73" s="160"/>
      <c r="AA73" s="160"/>
      <c r="AB73" s="135"/>
      <c r="AC73" s="161"/>
      <c r="AD73" s="135"/>
      <c r="AE73" s="135"/>
      <c r="AF73" s="135"/>
      <c r="AG73" s="160"/>
      <c r="AH73" s="160"/>
      <c r="AI73" s="160"/>
      <c r="AJ73" s="160"/>
      <c r="AK73" s="160"/>
      <c r="AL73" s="160"/>
      <c r="AM73" s="135"/>
      <c r="AN73" s="160"/>
      <c r="AO73" s="160"/>
      <c r="AP73" s="161"/>
      <c r="AQ73" s="160"/>
      <c r="AR73" s="160"/>
      <c r="AS73" s="160"/>
      <c r="AT73" s="135"/>
      <c r="AU73" s="160"/>
      <c r="AV73" s="160"/>
      <c r="AW73" s="160"/>
      <c r="AX73" s="160"/>
      <c r="AY73" s="160"/>
      <c r="AZ73" s="160"/>
      <c r="BA73" s="160"/>
      <c r="BB73" s="160"/>
      <c r="BC73" s="135"/>
      <c r="BD73" s="160"/>
      <c r="BE73" s="160"/>
      <c r="BF73" s="160"/>
      <c r="BG73" s="160"/>
      <c r="BH73" s="135"/>
      <c r="BI73" s="160"/>
      <c r="BJ73" s="160"/>
      <c r="BK73" s="160"/>
      <c r="BL73" s="160"/>
      <c r="BM73" s="135"/>
      <c r="BN73" s="160"/>
      <c r="BO73" s="160"/>
      <c r="BP73" s="160"/>
      <c r="BQ73" s="160"/>
      <c r="BR73" s="135"/>
      <c r="BS73" s="160"/>
      <c r="BT73" s="161"/>
    </row>
    <row r="74" spans="1:72" ht="23.25" customHeight="1">
      <c r="A74" s="308">
        <v>63</v>
      </c>
      <c r="B74" s="449" t="s">
        <v>372</v>
      </c>
      <c r="C74" s="425" t="s">
        <v>239</v>
      </c>
      <c r="D74" s="425"/>
      <c r="E74" s="426" t="s">
        <v>350</v>
      </c>
      <c r="F74" s="427" t="s">
        <v>549</v>
      </c>
      <c r="G74" s="428" t="s">
        <v>239</v>
      </c>
      <c r="H74" s="431"/>
      <c r="I74" s="429">
        <v>20</v>
      </c>
      <c r="J74" s="429">
        <v>120</v>
      </c>
      <c r="K74" s="430">
        <f t="shared" si="1"/>
        <v>117.6</v>
      </c>
      <c r="L74" s="431" t="s">
        <v>374</v>
      </c>
      <c r="M74" s="429">
        <v>1</v>
      </c>
      <c r="N74" s="432"/>
      <c r="P74" s="160"/>
      <c r="Q74" s="135"/>
      <c r="R74" s="160"/>
      <c r="S74" s="160"/>
      <c r="T74" s="135"/>
      <c r="U74" s="160"/>
      <c r="V74" s="160"/>
      <c r="W74" s="160"/>
      <c r="X74" s="160"/>
      <c r="Y74" s="160"/>
      <c r="Z74" s="160"/>
      <c r="AA74" s="160"/>
      <c r="AB74" s="135"/>
      <c r="AC74" s="161"/>
      <c r="AD74" s="135"/>
      <c r="AE74" s="135"/>
      <c r="AF74" s="135"/>
      <c r="AG74" s="160"/>
      <c r="AH74" s="160"/>
      <c r="AI74" s="160"/>
      <c r="AJ74" s="160"/>
      <c r="AK74" s="160"/>
      <c r="AL74" s="160"/>
      <c r="AM74" s="135"/>
      <c r="AN74" s="160"/>
      <c r="AO74" s="160"/>
      <c r="AP74" s="161"/>
      <c r="AQ74" s="160"/>
      <c r="AR74" s="160"/>
      <c r="AS74" s="160"/>
      <c r="AT74" s="135"/>
      <c r="AU74" s="160"/>
      <c r="AV74" s="160"/>
      <c r="AW74" s="160"/>
      <c r="AX74" s="160"/>
      <c r="AY74" s="160"/>
      <c r="AZ74" s="160"/>
      <c r="BA74" s="160"/>
      <c r="BB74" s="160"/>
      <c r="BC74" s="135"/>
      <c r="BD74" s="160"/>
      <c r="BE74" s="160"/>
      <c r="BF74" s="160"/>
      <c r="BG74" s="160"/>
      <c r="BH74" s="135"/>
      <c r="BI74" s="160"/>
      <c r="BJ74" s="160"/>
      <c r="BK74" s="160"/>
      <c r="BL74" s="160"/>
      <c r="BM74" s="135"/>
      <c r="BN74" s="160"/>
      <c r="BO74" s="160"/>
      <c r="BP74" s="160"/>
      <c r="BQ74" s="160"/>
      <c r="BR74" s="135"/>
      <c r="BS74" s="160"/>
      <c r="BT74" s="161"/>
    </row>
    <row r="75" spans="1:72" ht="23.25" customHeight="1">
      <c r="A75" s="308">
        <v>64</v>
      </c>
      <c r="B75" s="449" t="s">
        <v>372</v>
      </c>
      <c r="C75" s="425" t="s">
        <v>239</v>
      </c>
      <c r="D75" s="425"/>
      <c r="E75" s="426" t="s">
        <v>350</v>
      </c>
      <c r="F75" s="427" t="s">
        <v>550</v>
      </c>
      <c r="G75" s="428" t="s">
        <v>239</v>
      </c>
      <c r="H75" s="431"/>
      <c r="I75" s="429">
        <v>20</v>
      </c>
      <c r="J75" s="429">
        <v>90</v>
      </c>
      <c r="K75" s="430">
        <f t="shared" si="1"/>
        <v>88.2</v>
      </c>
      <c r="L75" s="431" t="s">
        <v>374</v>
      </c>
      <c r="M75" s="429">
        <v>1</v>
      </c>
      <c r="N75" s="432"/>
      <c r="P75" s="160"/>
      <c r="Q75" s="135"/>
      <c r="R75" s="160"/>
      <c r="S75" s="160"/>
      <c r="T75" s="135"/>
      <c r="U75" s="160"/>
      <c r="V75" s="160"/>
      <c r="W75" s="160"/>
      <c r="X75" s="160"/>
      <c r="Y75" s="160"/>
      <c r="Z75" s="160"/>
      <c r="AA75" s="160"/>
      <c r="AB75" s="135"/>
      <c r="AC75" s="161"/>
      <c r="AD75" s="135"/>
      <c r="AE75" s="135"/>
      <c r="AF75" s="135"/>
      <c r="AG75" s="160"/>
      <c r="AH75" s="160"/>
      <c r="AI75" s="160"/>
      <c r="AJ75" s="160"/>
      <c r="AK75" s="160"/>
      <c r="AL75" s="160"/>
      <c r="AM75" s="135"/>
      <c r="AN75" s="160"/>
      <c r="AO75" s="160"/>
      <c r="AP75" s="161"/>
      <c r="AQ75" s="160"/>
      <c r="AR75" s="160"/>
      <c r="AS75" s="160"/>
      <c r="AT75" s="135"/>
      <c r="AU75" s="160"/>
      <c r="AV75" s="160"/>
      <c r="AW75" s="160"/>
      <c r="AX75" s="160"/>
      <c r="AY75" s="160"/>
      <c r="AZ75" s="160"/>
      <c r="BA75" s="160"/>
      <c r="BB75" s="160"/>
      <c r="BC75" s="135"/>
      <c r="BD75" s="160"/>
      <c r="BE75" s="160"/>
      <c r="BF75" s="160"/>
      <c r="BG75" s="160"/>
      <c r="BH75" s="135"/>
      <c r="BI75" s="160"/>
      <c r="BJ75" s="160"/>
      <c r="BK75" s="160"/>
      <c r="BL75" s="160"/>
      <c r="BM75" s="135"/>
      <c r="BN75" s="160"/>
      <c r="BO75" s="160"/>
      <c r="BP75" s="160"/>
      <c r="BQ75" s="160"/>
      <c r="BR75" s="135"/>
      <c r="BS75" s="160"/>
      <c r="BT75" s="161"/>
    </row>
    <row r="76" spans="1:72" ht="23.25" customHeight="1">
      <c r="A76" s="308">
        <v>65</v>
      </c>
      <c r="B76" s="449" t="s">
        <v>372</v>
      </c>
      <c r="C76" s="425" t="s">
        <v>239</v>
      </c>
      <c r="D76" s="425"/>
      <c r="E76" s="426" t="s">
        <v>350</v>
      </c>
      <c r="F76" s="427" t="s">
        <v>551</v>
      </c>
      <c r="G76" s="428" t="s">
        <v>239</v>
      </c>
      <c r="H76" s="431"/>
      <c r="I76" s="429">
        <v>20</v>
      </c>
      <c r="J76" s="429">
        <v>90</v>
      </c>
      <c r="K76" s="430">
        <f t="shared" si="1"/>
        <v>88.2</v>
      </c>
      <c r="L76" s="431" t="s">
        <v>374</v>
      </c>
      <c r="M76" s="429">
        <v>1</v>
      </c>
      <c r="N76" s="432"/>
      <c r="P76" s="160"/>
      <c r="Q76" s="135"/>
      <c r="R76" s="160"/>
      <c r="S76" s="160"/>
      <c r="T76" s="135"/>
      <c r="U76" s="160"/>
      <c r="V76" s="160"/>
      <c r="W76" s="160"/>
      <c r="X76" s="160"/>
      <c r="Y76" s="160"/>
      <c r="Z76" s="160"/>
      <c r="AA76" s="160"/>
      <c r="AB76" s="135"/>
      <c r="AC76" s="161"/>
      <c r="AD76" s="135"/>
      <c r="AE76" s="135"/>
      <c r="AF76" s="135"/>
      <c r="AG76" s="160"/>
      <c r="AH76" s="160"/>
      <c r="AI76" s="160"/>
      <c r="AJ76" s="160"/>
      <c r="AK76" s="160"/>
      <c r="AL76" s="160"/>
      <c r="AM76" s="135"/>
      <c r="AN76" s="160"/>
      <c r="AO76" s="160"/>
      <c r="AP76" s="161"/>
      <c r="AQ76" s="160"/>
      <c r="AR76" s="160"/>
      <c r="AS76" s="160"/>
      <c r="AT76" s="135"/>
      <c r="AU76" s="160"/>
      <c r="AV76" s="160"/>
      <c r="AW76" s="160"/>
      <c r="AX76" s="160"/>
      <c r="AY76" s="160"/>
      <c r="AZ76" s="160"/>
      <c r="BA76" s="160"/>
      <c r="BB76" s="160"/>
      <c r="BC76" s="135"/>
      <c r="BD76" s="160"/>
      <c r="BE76" s="160"/>
      <c r="BF76" s="160"/>
      <c r="BG76" s="160"/>
      <c r="BH76" s="135"/>
      <c r="BI76" s="160"/>
      <c r="BJ76" s="160"/>
      <c r="BK76" s="160"/>
      <c r="BL76" s="160"/>
      <c r="BM76" s="135"/>
      <c r="BN76" s="160"/>
      <c r="BO76" s="160"/>
      <c r="BP76" s="160"/>
      <c r="BQ76" s="160"/>
      <c r="BR76" s="135"/>
      <c r="BS76" s="160"/>
      <c r="BT76" s="161"/>
    </row>
    <row r="77" spans="1:72" ht="23.25" customHeight="1">
      <c r="A77" s="308">
        <v>66</v>
      </c>
      <c r="B77" s="449" t="s">
        <v>372</v>
      </c>
      <c r="C77" s="425" t="s">
        <v>239</v>
      </c>
      <c r="D77" s="425"/>
      <c r="E77" s="426" t="s">
        <v>350</v>
      </c>
      <c r="F77" s="427" t="s">
        <v>529</v>
      </c>
      <c r="G77" s="428" t="s">
        <v>239</v>
      </c>
      <c r="H77" s="431"/>
      <c r="I77" s="429">
        <v>20</v>
      </c>
      <c r="J77" s="429">
        <v>90</v>
      </c>
      <c r="K77" s="430">
        <f t="shared" si="1"/>
        <v>88.2</v>
      </c>
      <c r="L77" s="431" t="s">
        <v>374</v>
      </c>
      <c r="M77" s="429">
        <v>1</v>
      </c>
      <c r="N77" s="432"/>
      <c r="P77" s="160"/>
      <c r="Q77" s="135"/>
      <c r="R77" s="160"/>
      <c r="S77" s="160"/>
      <c r="T77" s="135"/>
      <c r="U77" s="160"/>
      <c r="V77" s="160"/>
      <c r="W77" s="160"/>
      <c r="X77" s="160"/>
      <c r="Y77" s="160"/>
      <c r="Z77" s="160"/>
      <c r="AA77" s="160"/>
      <c r="AB77" s="135"/>
      <c r="AC77" s="161"/>
      <c r="AD77" s="135"/>
      <c r="AE77" s="135"/>
      <c r="AF77" s="135"/>
      <c r="AG77" s="160"/>
      <c r="AH77" s="160"/>
      <c r="AI77" s="160"/>
      <c r="AJ77" s="160"/>
      <c r="AK77" s="160"/>
      <c r="AL77" s="160"/>
      <c r="AM77" s="135"/>
      <c r="AN77" s="160"/>
      <c r="AO77" s="160"/>
      <c r="AP77" s="161"/>
      <c r="AQ77" s="160"/>
      <c r="AR77" s="160"/>
      <c r="AS77" s="160"/>
      <c r="AT77" s="135"/>
      <c r="AU77" s="160"/>
      <c r="AV77" s="160"/>
      <c r="AW77" s="160"/>
      <c r="AX77" s="160"/>
      <c r="AY77" s="160"/>
      <c r="AZ77" s="160"/>
      <c r="BA77" s="160"/>
      <c r="BB77" s="160"/>
      <c r="BC77" s="135"/>
      <c r="BD77" s="160"/>
      <c r="BE77" s="160"/>
      <c r="BF77" s="160"/>
      <c r="BG77" s="160"/>
      <c r="BH77" s="135"/>
      <c r="BI77" s="160"/>
      <c r="BJ77" s="160"/>
      <c r="BK77" s="160"/>
      <c r="BL77" s="160"/>
      <c r="BM77" s="135"/>
      <c r="BN77" s="160"/>
      <c r="BO77" s="160"/>
      <c r="BP77" s="160"/>
      <c r="BQ77" s="160"/>
      <c r="BR77" s="135"/>
      <c r="BS77" s="160"/>
      <c r="BT77" s="161"/>
    </row>
    <row r="78" spans="1:72" ht="23.25" customHeight="1">
      <c r="A78" s="308">
        <v>67</v>
      </c>
      <c r="B78" s="449" t="s">
        <v>372</v>
      </c>
      <c r="C78" s="425" t="s">
        <v>239</v>
      </c>
      <c r="D78" s="425"/>
      <c r="E78" s="426" t="s">
        <v>350</v>
      </c>
      <c r="F78" s="427" t="s">
        <v>552</v>
      </c>
      <c r="G78" s="428" t="s">
        <v>239</v>
      </c>
      <c r="H78" s="431"/>
      <c r="I78" s="429">
        <v>20</v>
      </c>
      <c r="J78" s="429">
        <v>90</v>
      </c>
      <c r="K78" s="430">
        <f t="shared" si="1"/>
        <v>88.2</v>
      </c>
      <c r="L78" s="431" t="s">
        <v>374</v>
      </c>
      <c r="M78" s="429">
        <v>1</v>
      </c>
      <c r="N78" s="432"/>
      <c r="P78" s="160"/>
      <c r="Q78" s="135"/>
      <c r="R78" s="160"/>
      <c r="S78" s="160"/>
      <c r="T78" s="135"/>
      <c r="U78" s="160"/>
      <c r="V78" s="160"/>
      <c r="W78" s="160"/>
      <c r="X78" s="160"/>
      <c r="Y78" s="160"/>
      <c r="Z78" s="160"/>
      <c r="AA78" s="160"/>
      <c r="AB78" s="135"/>
      <c r="AC78" s="161"/>
      <c r="AD78" s="135"/>
      <c r="AE78" s="135"/>
      <c r="AF78" s="135"/>
      <c r="AG78" s="160"/>
      <c r="AH78" s="160"/>
      <c r="AI78" s="160"/>
      <c r="AJ78" s="160"/>
      <c r="AK78" s="160"/>
      <c r="AL78" s="160"/>
      <c r="AM78" s="135"/>
      <c r="AN78" s="160"/>
      <c r="AO78" s="160"/>
      <c r="AP78" s="161"/>
      <c r="AQ78" s="160"/>
      <c r="AR78" s="160"/>
      <c r="AS78" s="160"/>
      <c r="AT78" s="135"/>
      <c r="AU78" s="160"/>
      <c r="AV78" s="160"/>
      <c r="AW78" s="160"/>
      <c r="AX78" s="160"/>
      <c r="AY78" s="160"/>
      <c r="AZ78" s="160"/>
      <c r="BA78" s="160"/>
      <c r="BB78" s="160"/>
      <c r="BC78" s="135"/>
      <c r="BD78" s="160"/>
      <c r="BE78" s="160"/>
      <c r="BF78" s="160"/>
      <c r="BG78" s="160"/>
      <c r="BH78" s="135"/>
      <c r="BI78" s="160"/>
      <c r="BJ78" s="160"/>
      <c r="BK78" s="160"/>
      <c r="BL78" s="160"/>
      <c r="BM78" s="135"/>
      <c r="BN78" s="160"/>
      <c r="BO78" s="160"/>
      <c r="BP78" s="160"/>
      <c r="BQ78" s="160"/>
      <c r="BR78" s="135"/>
      <c r="BS78" s="160"/>
      <c r="BT78" s="161"/>
    </row>
    <row r="79" spans="1:72" ht="23.25" customHeight="1">
      <c r="A79" s="308">
        <v>68</v>
      </c>
      <c r="B79" s="449" t="s">
        <v>372</v>
      </c>
      <c r="C79" s="425" t="s">
        <v>239</v>
      </c>
      <c r="D79" s="425"/>
      <c r="E79" s="426" t="s">
        <v>350</v>
      </c>
      <c r="F79" s="427" t="s">
        <v>553</v>
      </c>
      <c r="G79" s="428" t="s">
        <v>239</v>
      </c>
      <c r="H79" s="431"/>
      <c r="I79" s="429">
        <v>20</v>
      </c>
      <c r="J79" s="429">
        <v>90</v>
      </c>
      <c r="K79" s="430">
        <f t="shared" si="1"/>
        <v>88.2</v>
      </c>
      <c r="L79" s="431" t="s">
        <v>374</v>
      </c>
      <c r="M79" s="429">
        <v>1</v>
      </c>
      <c r="N79" s="432"/>
      <c r="P79" s="160"/>
      <c r="Q79" s="135"/>
      <c r="R79" s="160"/>
      <c r="S79" s="160"/>
      <c r="T79" s="135"/>
      <c r="U79" s="160"/>
      <c r="V79" s="160"/>
      <c r="W79" s="160"/>
      <c r="X79" s="160"/>
      <c r="Y79" s="160"/>
      <c r="Z79" s="160"/>
      <c r="AA79" s="160"/>
      <c r="AB79" s="135"/>
      <c r="AC79" s="161"/>
      <c r="AD79" s="135"/>
      <c r="AE79" s="135"/>
      <c r="AF79" s="135"/>
      <c r="AG79" s="160"/>
      <c r="AH79" s="160"/>
      <c r="AI79" s="160"/>
      <c r="AJ79" s="160"/>
      <c r="AK79" s="160"/>
      <c r="AL79" s="160"/>
      <c r="AM79" s="135"/>
      <c r="AN79" s="160"/>
      <c r="AO79" s="160"/>
      <c r="AP79" s="161"/>
      <c r="AQ79" s="160"/>
      <c r="AR79" s="160"/>
      <c r="AS79" s="160"/>
      <c r="AT79" s="135"/>
      <c r="AU79" s="160"/>
      <c r="AV79" s="160"/>
      <c r="AW79" s="160"/>
      <c r="AX79" s="160"/>
      <c r="AY79" s="160"/>
      <c r="AZ79" s="160"/>
      <c r="BA79" s="160"/>
      <c r="BB79" s="160"/>
      <c r="BC79" s="135"/>
      <c r="BD79" s="160"/>
      <c r="BE79" s="160"/>
      <c r="BF79" s="160"/>
      <c r="BG79" s="160"/>
      <c r="BH79" s="135"/>
      <c r="BI79" s="160"/>
      <c r="BJ79" s="160"/>
      <c r="BK79" s="160"/>
      <c r="BL79" s="160"/>
      <c r="BM79" s="135"/>
      <c r="BN79" s="160"/>
      <c r="BO79" s="160"/>
      <c r="BP79" s="160"/>
      <c r="BQ79" s="160"/>
      <c r="BR79" s="135"/>
      <c r="BS79" s="160"/>
      <c r="BT79" s="161"/>
    </row>
    <row r="80" spans="1:72" ht="23.25" customHeight="1">
      <c r="A80" s="308">
        <v>69</v>
      </c>
      <c r="B80" s="449" t="s">
        <v>372</v>
      </c>
      <c r="C80" s="425" t="s">
        <v>239</v>
      </c>
      <c r="D80" s="425"/>
      <c r="E80" s="426" t="s">
        <v>350</v>
      </c>
      <c r="F80" s="427" t="s">
        <v>359</v>
      </c>
      <c r="G80" s="428" t="s">
        <v>239</v>
      </c>
      <c r="H80" s="431"/>
      <c r="I80" s="429">
        <v>20</v>
      </c>
      <c r="J80" s="429">
        <v>90</v>
      </c>
      <c r="K80" s="430">
        <f t="shared" si="1"/>
        <v>88.2</v>
      </c>
      <c r="L80" s="431" t="s">
        <v>374</v>
      </c>
      <c r="M80" s="429">
        <v>1</v>
      </c>
      <c r="N80" s="432"/>
      <c r="P80" s="160"/>
      <c r="Q80" s="135"/>
      <c r="R80" s="160"/>
      <c r="S80" s="160"/>
      <c r="T80" s="135"/>
      <c r="U80" s="160"/>
      <c r="V80" s="160"/>
      <c r="W80" s="160"/>
      <c r="X80" s="160"/>
      <c r="Y80" s="160"/>
      <c r="Z80" s="160"/>
      <c r="AA80" s="160"/>
      <c r="AB80" s="135"/>
      <c r="AC80" s="161"/>
      <c r="AD80" s="135"/>
      <c r="AE80" s="135"/>
      <c r="AF80" s="135"/>
      <c r="AG80" s="160"/>
      <c r="AH80" s="160"/>
      <c r="AI80" s="160"/>
      <c r="AJ80" s="160"/>
      <c r="AK80" s="160"/>
      <c r="AL80" s="160"/>
      <c r="AM80" s="135"/>
      <c r="AN80" s="160"/>
      <c r="AO80" s="160"/>
      <c r="AP80" s="161"/>
      <c r="AQ80" s="160"/>
      <c r="AR80" s="160"/>
      <c r="AS80" s="160"/>
      <c r="AT80" s="135"/>
      <c r="AU80" s="160"/>
      <c r="AV80" s="160"/>
      <c r="AW80" s="160"/>
      <c r="AX80" s="160"/>
      <c r="AY80" s="160"/>
      <c r="AZ80" s="160"/>
      <c r="BA80" s="160"/>
      <c r="BB80" s="160"/>
      <c r="BC80" s="135"/>
      <c r="BD80" s="160"/>
      <c r="BE80" s="160"/>
      <c r="BF80" s="160"/>
      <c r="BG80" s="160"/>
      <c r="BH80" s="135"/>
      <c r="BI80" s="160"/>
      <c r="BJ80" s="160"/>
      <c r="BK80" s="160"/>
      <c r="BL80" s="160"/>
      <c r="BM80" s="135"/>
      <c r="BN80" s="160"/>
      <c r="BO80" s="160"/>
      <c r="BP80" s="160"/>
      <c r="BQ80" s="160"/>
      <c r="BR80" s="135"/>
      <c r="BS80" s="160"/>
      <c r="BT80" s="161"/>
    </row>
    <row r="81" spans="1:72" ht="23.25" customHeight="1">
      <c r="A81" s="308">
        <v>70</v>
      </c>
      <c r="B81" s="449" t="s">
        <v>372</v>
      </c>
      <c r="C81" s="425" t="s">
        <v>239</v>
      </c>
      <c r="D81" s="425"/>
      <c r="E81" s="426" t="s">
        <v>350</v>
      </c>
      <c r="F81" s="427" t="s">
        <v>554</v>
      </c>
      <c r="G81" s="428" t="s">
        <v>239</v>
      </c>
      <c r="H81" s="431"/>
      <c r="I81" s="429">
        <v>20</v>
      </c>
      <c r="J81" s="429">
        <v>90</v>
      </c>
      <c r="K81" s="430">
        <f t="shared" si="1"/>
        <v>88.2</v>
      </c>
      <c r="L81" s="431" t="s">
        <v>374</v>
      </c>
      <c r="M81" s="429">
        <v>1</v>
      </c>
      <c r="N81" s="432"/>
      <c r="P81" s="160"/>
      <c r="Q81" s="135"/>
      <c r="R81" s="160"/>
      <c r="S81" s="160"/>
      <c r="T81" s="135"/>
      <c r="U81" s="160"/>
      <c r="V81" s="160"/>
      <c r="W81" s="160"/>
      <c r="X81" s="160"/>
      <c r="Y81" s="160"/>
      <c r="Z81" s="160"/>
      <c r="AA81" s="160"/>
      <c r="AB81" s="135"/>
      <c r="AC81" s="161"/>
      <c r="AD81" s="135"/>
      <c r="AE81" s="135"/>
      <c r="AF81" s="135"/>
      <c r="AG81" s="160"/>
      <c r="AH81" s="160"/>
      <c r="AI81" s="160"/>
      <c r="AJ81" s="160"/>
      <c r="AK81" s="160"/>
      <c r="AL81" s="160"/>
      <c r="AM81" s="135"/>
      <c r="AN81" s="160"/>
      <c r="AO81" s="160"/>
      <c r="AP81" s="161"/>
      <c r="AQ81" s="160"/>
      <c r="AR81" s="160"/>
      <c r="AS81" s="160"/>
      <c r="AT81" s="135"/>
      <c r="AU81" s="160"/>
      <c r="AV81" s="160"/>
      <c r="AW81" s="160"/>
      <c r="AX81" s="160"/>
      <c r="AY81" s="160"/>
      <c r="AZ81" s="160"/>
      <c r="BA81" s="160"/>
      <c r="BB81" s="160"/>
      <c r="BC81" s="135"/>
      <c r="BD81" s="160"/>
      <c r="BE81" s="160"/>
      <c r="BF81" s="160"/>
      <c r="BG81" s="160"/>
      <c r="BH81" s="135"/>
      <c r="BI81" s="160"/>
      <c r="BJ81" s="160"/>
      <c r="BK81" s="160"/>
      <c r="BL81" s="160"/>
      <c r="BM81" s="135"/>
      <c r="BN81" s="160"/>
      <c r="BO81" s="160"/>
      <c r="BP81" s="160"/>
      <c r="BQ81" s="160"/>
      <c r="BR81" s="135"/>
      <c r="BS81" s="160"/>
      <c r="BT81" s="161"/>
    </row>
    <row r="82" spans="1:72" ht="23.25" customHeight="1">
      <c r="A82" s="308">
        <v>71</v>
      </c>
      <c r="B82" s="449" t="s">
        <v>372</v>
      </c>
      <c r="C82" s="425" t="s">
        <v>239</v>
      </c>
      <c r="D82" s="425"/>
      <c r="E82" s="426" t="s">
        <v>350</v>
      </c>
      <c r="F82" s="427" t="s">
        <v>555</v>
      </c>
      <c r="G82" s="428" t="s">
        <v>239</v>
      </c>
      <c r="H82" s="431"/>
      <c r="I82" s="429">
        <v>20</v>
      </c>
      <c r="J82" s="429">
        <v>90</v>
      </c>
      <c r="K82" s="430">
        <f t="shared" si="1"/>
        <v>88.2</v>
      </c>
      <c r="L82" s="431" t="s">
        <v>374</v>
      </c>
      <c r="M82" s="429">
        <v>1</v>
      </c>
      <c r="N82" s="432"/>
      <c r="P82" s="160"/>
      <c r="Q82" s="135"/>
      <c r="R82" s="160"/>
      <c r="S82" s="160"/>
      <c r="T82" s="135"/>
      <c r="U82" s="160"/>
      <c r="V82" s="160"/>
      <c r="W82" s="160"/>
      <c r="X82" s="160"/>
      <c r="Y82" s="160"/>
      <c r="Z82" s="160"/>
      <c r="AA82" s="160"/>
      <c r="AB82" s="135"/>
      <c r="AC82" s="161"/>
      <c r="AD82" s="135"/>
      <c r="AE82" s="135"/>
      <c r="AF82" s="135"/>
      <c r="AG82" s="160"/>
      <c r="AH82" s="160"/>
      <c r="AI82" s="160"/>
      <c r="AJ82" s="160"/>
      <c r="AK82" s="160"/>
      <c r="AL82" s="160"/>
      <c r="AM82" s="135"/>
      <c r="AN82" s="160"/>
      <c r="AO82" s="160"/>
      <c r="AP82" s="161"/>
      <c r="AQ82" s="160"/>
      <c r="AR82" s="160"/>
      <c r="AS82" s="160"/>
      <c r="AT82" s="135"/>
      <c r="AU82" s="160"/>
      <c r="AV82" s="160"/>
      <c r="AW82" s="160"/>
      <c r="AX82" s="160"/>
      <c r="AY82" s="160"/>
      <c r="AZ82" s="160"/>
      <c r="BA82" s="160"/>
      <c r="BB82" s="160"/>
      <c r="BC82" s="135"/>
      <c r="BD82" s="160"/>
      <c r="BE82" s="160"/>
      <c r="BF82" s="160"/>
      <c r="BG82" s="160"/>
      <c r="BH82" s="135"/>
      <c r="BI82" s="160"/>
      <c r="BJ82" s="160"/>
      <c r="BK82" s="160"/>
      <c r="BL82" s="160"/>
      <c r="BM82" s="135"/>
      <c r="BN82" s="160"/>
      <c r="BO82" s="160"/>
      <c r="BP82" s="160"/>
      <c r="BQ82" s="160"/>
      <c r="BR82" s="135"/>
      <c r="BS82" s="160"/>
      <c r="BT82" s="161"/>
    </row>
    <row r="83" spans="1:72" ht="23.25" customHeight="1">
      <c r="A83" s="308">
        <v>72</v>
      </c>
      <c r="B83" s="449" t="s">
        <v>372</v>
      </c>
      <c r="C83" s="425" t="s">
        <v>239</v>
      </c>
      <c r="D83" s="425"/>
      <c r="E83" s="426" t="s">
        <v>350</v>
      </c>
      <c r="F83" s="427" t="s">
        <v>359</v>
      </c>
      <c r="G83" s="428" t="s">
        <v>239</v>
      </c>
      <c r="H83" s="431"/>
      <c r="I83" s="429">
        <v>20</v>
      </c>
      <c r="J83" s="429">
        <v>90</v>
      </c>
      <c r="K83" s="430">
        <f t="shared" si="1"/>
        <v>88.2</v>
      </c>
      <c r="L83" s="431" t="s">
        <v>374</v>
      </c>
      <c r="M83" s="429">
        <v>1</v>
      </c>
      <c r="N83" s="432"/>
      <c r="P83" s="160"/>
      <c r="Q83" s="135"/>
      <c r="R83" s="160"/>
      <c r="S83" s="160"/>
      <c r="T83" s="135"/>
      <c r="U83" s="160"/>
      <c r="V83" s="160"/>
      <c r="W83" s="160"/>
      <c r="X83" s="160"/>
      <c r="Y83" s="160"/>
      <c r="Z83" s="160"/>
      <c r="AA83" s="160"/>
      <c r="AB83" s="135"/>
      <c r="AC83" s="161"/>
      <c r="AD83" s="135"/>
      <c r="AE83" s="135"/>
      <c r="AF83" s="135"/>
      <c r="AG83" s="160"/>
      <c r="AH83" s="160"/>
      <c r="AI83" s="160"/>
      <c r="AJ83" s="160"/>
      <c r="AK83" s="160"/>
      <c r="AL83" s="160"/>
      <c r="AM83" s="135"/>
      <c r="AN83" s="160"/>
      <c r="AO83" s="160"/>
      <c r="AP83" s="161"/>
      <c r="AQ83" s="160"/>
      <c r="AR83" s="160"/>
      <c r="AS83" s="160"/>
      <c r="AT83" s="135"/>
      <c r="AU83" s="160"/>
      <c r="AV83" s="160"/>
      <c r="AW83" s="160"/>
      <c r="AX83" s="160"/>
      <c r="AY83" s="160"/>
      <c r="AZ83" s="160"/>
      <c r="BA83" s="160"/>
      <c r="BB83" s="160"/>
      <c r="BC83" s="135"/>
      <c r="BD83" s="160"/>
      <c r="BE83" s="160"/>
      <c r="BF83" s="160"/>
      <c r="BG83" s="160"/>
      <c r="BH83" s="135"/>
      <c r="BI83" s="160"/>
      <c r="BJ83" s="160"/>
      <c r="BK83" s="160"/>
      <c r="BL83" s="160"/>
      <c r="BM83" s="135"/>
      <c r="BN83" s="160"/>
      <c r="BO83" s="160"/>
      <c r="BP83" s="160"/>
      <c r="BQ83" s="160"/>
      <c r="BR83" s="135"/>
      <c r="BS83" s="160"/>
      <c r="BT83" s="161"/>
    </row>
    <row r="84" spans="1:72" ht="23.25" customHeight="1">
      <c r="A84" s="308">
        <v>73</v>
      </c>
      <c r="B84" s="449" t="s">
        <v>372</v>
      </c>
      <c r="C84" s="425" t="s">
        <v>239</v>
      </c>
      <c r="D84" s="425"/>
      <c r="E84" s="426" t="s">
        <v>350</v>
      </c>
      <c r="F84" s="427" t="s">
        <v>529</v>
      </c>
      <c r="G84" s="428" t="s">
        <v>239</v>
      </c>
      <c r="H84" s="431"/>
      <c r="I84" s="429">
        <v>20</v>
      </c>
      <c r="J84" s="429">
        <v>90</v>
      </c>
      <c r="K84" s="430">
        <f t="shared" si="1"/>
        <v>88.2</v>
      </c>
      <c r="L84" s="431" t="s">
        <v>374</v>
      </c>
      <c r="M84" s="429">
        <v>1</v>
      </c>
      <c r="N84" s="432"/>
      <c r="P84" s="160"/>
      <c r="Q84" s="135"/>
      <c r="R84" s="160"/>
      <c r="S84" s="160"/>
      <c r="T84" s="135"/>
      <c r="U84" s="160"/>
      <c r="V84" s="160"/>
      <c r="W84" s="160"/>
      <c r="X84" s="160"/>
      <c r="Y84" s="160"/>
      <c r="Z84" s="160"/>
      <c r="AA84" s="160"/>
      <c r="AB84" s="135"/>
      <c r="AC84" s="161"/>
      <c r="AD84" s="135"/>
      <c r="AE84" s="135"/>
      <c r="AF84" s="135"/>
      <c r="AG84" s="160"/>
      <c r="AH84" s="160"/>
      <c r="AI84" s="160"/>
      <c r="AJ84" s="160"/>
      <c r="AK84" s="160"/>
      <c r="AL84" s="160"/>
      <c r="AM84" s="135"/>
      <c r="AN84" s="160"/>
      <c r="AO84" s="160"/>
      <c r="AP84" s="161"/>
      <c r="AQ84" s="160"/>
      <c r="AR84" s="160"/>
      <c r="AS84" s="160"/>
      <c r="AT84" s="135"/>
      <c r="AU84" s="160"/>
      <c r="AV84" s="160"/>
      <c r="AW84" s="160"/>
      <c r="AX84" s="160"/>
      <c r="AY84" s="160"/>
      <c r="AZ84" s="160"/>
      <c r="BA84" s="160"/>
      <c r="BB84" s="160"/>
      <c r="BC84" s="135"/>
      <c r="BD84" s="160"/>
      <c r="BE84" s="160"/>
      <c r="BF84" s="160"/>
      <c r="BG84" s="160"/>
      <c r="BH84" s="135"/>
      <c r="BI84" s="160"/>
      <c r="BJ84" s="160"/>
      <c r="BK84" s="160"/>
      <c r="BL84" s="160"/>
      <c r="BM84" s="135"/>
      <c r="BN84" s="160"/>
      <c r="BO84" s="160"/>
      <c r="BP84" s="160"/>
      <c r="BQ84" s="160"/>
      <c r="BR84" s="135"/>
      <c r="BS84" s="160"/>
      <c r="BT84" s="161"/>
    </row>
    <row r="85" spans="1:72" ht="23.25" customHeight="1">
      <c r="A85" s="308">
        <v>74</v>
      </c>
      <c r="B85" s="449" t="s">
        <v>372</v>
      </c>
      <c r="C85" s="425" t="s">
        <v>239</v>
      </c>
      <c r="D85" s="425"/>
      <c r="E85" s="426" t="s">
        <v>350</v>
      </c>
      <c r="F85" s="427" t="s">
        <v>578</v>
      </c>
      <c r="G85" s="428" t="s">
        <v>239</v>
      </c>
      <c r="H85" s="431"/>
      <c r="I85" s="429">
        <v>20</v>
      </c>
      <c r="J85" s="429">
        <v>90</v>
      </c>
      <c r="K85" s="430">
        <f t="shared" si="1"/>
        <v>88.2</v>
      </c>
      <c r="L85" s="431" t="s">
        <v>374</v>
      </c>
      <c r="M85" s="429">
        <v>1</v>
      </c>
      <c r="N85" s="432"/>
      <c r="P85" s="160"/>
      <c r="Q85" s="135"/>
      <c r="R85" s="160"/>
      <c r="S85" s="160"/>
      <c r="T85" s="135"/>
      <c r="U85" s="160"/>
      <c r="V85" s="160"/>
      <c r="W85" s="160"/>
      <c r="X85" s="160"/>
      <c r="Y85" s="160"/>
      <c r="Z85" s="160"/>
      <c r="AA85" s="160"/>
      <c r="AB85" s="135"/>
      <c r="AC85" s="161"/>
      <c r="AD85" s="135"/>
      <c r="AE85" s="135"/>
      <c r="AF85" s="135"/>
      <c r="AG85" s="160"/>
      <c r="AH85" s="160"/>
      <c r="AI85" s="160"/>
      <c r="AJ85" s="160"/>
      <c r="AK85" s="160"/>
      <c r="AL85" s="160"/>
      <c r="AM85" s="135"/>
      <c r="AN85" s="160"/>
      <c r="AO85" s="160"/>
      <c r="AP85" s="161"/>
      <c r="AQ85" s="160"/>
      <c r="AR85" s="160"/>
      <c r="AS85" s="160"/>
      <c r="AT85" s="135"/>
      <c r="AU85" s="160"/>
      <c r="AV85" s="160"/>
      <c r="AW85" s="160"/>
      <c r="AX85" s="160"/>
      <c r="AY85" s="160"/>
      <c r="AZ85" s="160"/>
      <c r="BA85" s="160"/>
      <c r="BB85" s="160"/>
      <c r="BC85" s="135"/>
      <c r="BD85" s="160"/>
      <c r="BE85" s="160"/>
      <c r="BF85" s="160"/>
      <c r="BG85" s="160"/>
      <c r="BH85" s="135"/>
      <c r="BI85" s="160"/>
      <c r="BJ85" s="160"/>
      <c r="BK85" s="160"/>
      <c r="BL85" s="160"/>
      <c r="BM85" s="135"/>
      <c r="BN85" s="160"/>
      <c r="BO85" s="160"/>
      <c r="BP85" s="160"/>
      <c r="BQ85" s="160"/>
      <c r="BR85" s="135"/>
      <c r="BS85" s="160"/>
      <c r="BT85" s="161"/>
    </row>
    <row r="86" spans="1:72" ht="23.25" customHeight="1">
      <c r="A86" s="308">
        <v>75</v>
      </c>
      <c r="B86" s="449" t="s">
        <v>372</v>
      </c>
      <c r="C86" s="425" t="s">
        <v>239</v>
      </c>
      <c r="D86" s="425"/>
      <c r="E86" s="426" t="s">
        <v>350</v>
      </c>
      <c r="F86" s="427" t="s">
        <v>539</v>
      </c>
      <c r="G86" s="428" t="s">
        <v>239</v>
      </c>
      <c r="H86" s="431"/>
      <c r="I86" s="429">
        <v>20</v>
      </c>
      <c r="J86" s="429">
        <v>90</v>
      </c>
      <c r="K86" s="430">
        <f t="shared" si="1"/>
        <v>88.2</v>
      </c>
      <c r="L86" s="431" t="s">
        <v>374</v>
      </c>
      <c r="M86" s="429">
        <v>1</v>
      </c>
      <c r="N86" s="432"/>
      <c r="P86" s="160"/>
      <c r="Q86" s="135"/>
      <c r="R86" s="160"/>
      <c r="S86" s="160"/>
      <c r="T86" s="135"/>
      <c r="U86" s="160"/>
      <c r="V86" s="160"/>
      <c r="W86" s="160"/>
      <c r="X86" s="160"/>
      <c r="Y86" s="160"/>
      <c r="Z86" s="160"/>
      <c r="AA86" s="160"/>
      <c r="AB86" s="135"/>
      <c r="AC86" s="161"/>
      <c r="AD86" s="135"/>
      <c r="AE86" s="135"/>
      <c r="AF86" s="135"/>
      <c r="AG86" s="160"/>
      <c r="AH86" s="160"/>
      <c r="AI86" s="160"/>
      <c r="AJ86" s="160"/>
      <c r="AK86" s="160"/>
      <c r="AL86" s="160"/>
      <c r="AM86" s="135"/>
      <c r="AN86" s="160"/>
      <c r="AO86" s="160"/>
      <c r="AP86" s="161"/>
      <c r="AQ86" s="160"/>
      <c r="AR86" s="160"/>
      <c r="AS86" s="160"/>
      <c r="AT86" s="135"/>
      <c r="AU86" s="160"/>
      <c r="AV86" s="160"/>
      <c r="AW86" s="160"/>
      <c r="AX86" s="160"/>
      <c r="AY86" s="160"/>
      <c r="AZ86" s="160"/>
      <c r="BA86" s="160"/>
      <c r="BB86" s="160"/>
      <c r="BC86" s="135"/>
      <c r="BD86" s="160"/>
      <c r="BE86" s="160"/>
      <c r="BF86" s="160"/>
      <c r="BG86" s="160"/>
      <c r="BH86" s="135"/>
      <c r="BI86" s="160"/>
      <c r="BJ86" s="160"/>
      <c r="BK86" s="160"/>
      <c r="BL86" s="160"/>
      <c r="BM86" s="135"/>
      <c r="BN86" s="160"/>
      <c r="BO86" s="160"/>
      <c r="BP86" s="160"/>
      <c r="BQ86" s="160"/>
      <c r="BR86" s="135"/>
      <c r="BS86" s="160"/>
      <c r="BT86" s="161"/>
    </row>
    <row r="87" spans="1:72" ht="23.25" customHeight="1">
      <c r="A87" s="308">
        <v>76</v>
      </c>
      <c r="B87" s="449" t="s">
        <v>372</v>
      </c>
      <c r="C87" s="425" t="s">
        <v>239</v>
      </c>
      <c r="D87" s="425"/>
      <c r="E87" s="426" t="s">
        <v>350</v>
      </c>
      <c r="F87" s="427" t="s">
        <v>556</v>
      </c>
      <c r="G87" s="428" t="s">
        <v>239</v>
      </c>
      <c r="H87" s="431"/>
      <c r="I87" s="429">
        <v>20</v>
      </c>
      <c r="J87" s="429">
        <v>120</v>
      </c>
      <c r="K87" s="430">
        <f t="shared" si="1"/>
        <v>117.6</v>
      </c>
      <c r="L87" s="431" t="s">
        <v>374</v>
      </c>
      <c r="M87" s="429">
        <v>1</v>
      </c>
      <c r="N87" s="432"/>
      <c r="P87" s="160"/>
      <c r="Q87" s="135"/>
      <c r="R87" s="160"/>
      <c r="S87" s="160"/>
      <c r="T87" s="135"/>
      <c r="U87" s="160"/>
      <c r="V87" s="160"/>
      <c r="W87" s="160"/>
      <c r="X87" s="160"/>
      <c r="Y87" s="160"/>
      <c r="Z87" s="160"/>
      <c r="AA87" s="160"/>
      <c r="AB87" s="135"/>
      <c r="AC87" s="161"/>
      <c r="AD87" s="135"/>
      <c r="AE87" s="135"/>
      <c r="AF87" s="135"/>
      <c r="AG87" s="160"/>
      <c r="AH87" s="160"/>
      <c r="AI87" s="160"/>
      <c r="AJ87" s="160"/>
      <c r="AK87" s="160"/>
      <c r="AL87" s="160"/>
      <c r="AM87" s="135"/>
      <c r="AN87" s="160"/>
      <c r="AO87" s="160"/>
      <c r="AP87" s="161"/>
      <c r="AQ87" s="160"/>
      <c r="AR87" s="160"/>
      <c r="AS87" s="160"/>
      <c r="AT87" s="135"/>
      <c r="AU87" s="160"/>
      <c r="AV87" s="160"/>
      <c r="AW87" s="160"/>
      <c r="AX87" s="160"/>
      <c r="AY87" s="160"/>
      <c r="AZ87" s="160"/>
      <c r="BA87" s="160"/>
      <c r="BB87" s="160"/>
      <c r="BC87" s="135"/>
      <c r="BD87" s="160"/>
      <c r="BE87" s="160"/>
      <c r="BF87" s="160"/>
      <c r="BG87" s="160"/>
      <c r="BH87" s="135"/>
      <c r="BI87" s="160"/>
      <c r="BJ87" s="160"/>
      <c r="BK87" s="160"/>
      <c r="BL87" s="160"/>
      <c r="BM87" s="135"/>
      <c r="BN87" s="160"/>
      <c r="BO87" s="160"/>
      <c r="BP87" s="160"/>
      <c r="BQ87" s="160"/>
      <c r="BR87" s="135"/>
      <c r="BS87" s="160"/>
      <c r="BT87" s="161"/>
    </row>
    <row r="88" spans="1:72" ht="23.25" customHeight="1">
      <c r="A88" s="308">
        <v>77</v>
      </c>
      <c r="B88" s="449" t="s">
        <v>372</v>
      </c>
      <c r="C88" s="425" t="s">
        <v>239</v>
      </c>
      <c r="D88" s="425"/>
      <c r="E88" s="426" t="s">
        <v>350</v>
      </c>
      <c r="F88" s="427" t="s">
        <v>529</v>
      </c>
      <c r="G88" s="428" t="s">
        <v>239</v>
      </c>
      <c r="H88" s="431"/>
      <c r="I88" s="429">
        <v>20</v>
      </c>
      <c r="J88" s="429">
        <v>90</v>
      </c>
      <c r="K88" s="430">
        <f t="shared" si="1"/>
        <v>88.2</v>
      </c>
      <c r="L88" s="431" t="s">
        <v>374</v>
      </c>
      <c r="M88" s="429">
        <v>1</v>
      </c>
      <c r="N88" s="432"/>
      <c r="P88" s="160"/>
      <c r="Q88" s="135"/>
      <c r="R88" s="160"/>
      <c r="S88" s="160"/>
      <c r="T88" s="135"/>
      <c r="U88" s="160"/>
      <c r="V88" s="160"/>
      <c r="W88" s="160"/>
      <c r="X88" s="160"/>
      <c r="Y88" s="160"/>
      <c r="Z88" s="160"/>
      <c r="AA88" s="160"/>
      <c r="AB88" s="135"/>
      <c r="AC88" s="161"/>
      <c r="AD88" s="135"/>
      <c r="AE88" s="135"/>
      <c r="AF88" s="135"/>
      <c r="AG88" s="160"/>
      <c r="AH88" s="160"/>
      <c r="AI88" s="160"/>
      <c r="AJ88" s="160"/>
      <c r="AK88" s="160"/>
      <c r="AL88" s="160"/>
      <c r="AM88" s="135"/>
      <c r="AN88" s="160"/>
      <c r="AO88" s="160"/>
      <c r="AP88" s="161"/>
      <c r="AQ88" s="160"/>
      <c r="AR88" s="160"/>
      <c r="AS88" s="160"/>
      <c r="AT88" s="135"/>
      <c r="AU88" s="160"/>
      <c r="AV88" s="160"/>
      <c r="AW88" s="160"/>
      <c r="AX88" s="160"/>
      <c r="AY88" s="160"/>
      <c r="AZ88" s="160"/>
      <c r="BA88" s="160"/>
      <c r="BB88" s="160"/>
      <c r="BC88" s="135"/>
      <c r="BD88" s="160"/>
      <c r="BE88" s="160"/>
      <c r="BF88" s="160"/>
      <c r="BG88" s="160"/>
      <c r="BH88" s="135"/>
      <c r="BI88" s="160"/>
      <c r="BJ88" s="160"/>
      <c r="BK88" s="160"/>
      <c r="BL88" s="160"/>
      <c r="BM88" s="135"/>
      <c r="BN88" s="160"/>
      <c r="BO88" s="160"/>
      <c r="BP88" s="160"/>
      <c r="BQ88" s="160"/>
      <c r="BR88" s="135"/>
      <c r="BS88" s="160"/>
      <c r="BT88" s="161"/>
    </row>
    <row r="89" spans="1:72" ht="23.25" customHeight="1">
      <c r="A89" s="308">
        <v>78</v>
      </c>
      <c r="B89" s="449" t="s">
        <v>372</v>
      </c>
      <c r="C89" s="425" t="s">
        <v>239</v>
      </c>
      <c r="D89" s="425"/>
      <c r="E89" s="426" t="s">
        <v>350</v>
      </c>
      <c r="F89" s="427" t="s">
        <v>359</v>
      </c>
      <c r="G89" s="428" t="s">
        <v>239</v>
      </c>
      <c r="H89" s="431"/>
      <c r="I89" s="429">
        <v>20</v>
      </c>
      <c r="J89" s="429">
        <v>90</v>
      </c>
      <c r="K89" s="430">
        <f t="shared" si="1"/>
        <v>88.2</v>
      </c>
      <c r="L89" s="431" t="s">
        <v>374</v>
      </c>
      <c r="M89" s="429">
        <v>1</v>
      </c>
      <c r="N89" s="432"/>
      <c r="P89" s="160"/>
      <c r="Q89" s="135"/>
      <c r="R89" s="160"/>
      <c r="S89" s="160"/>
      <c r="T89" s="135"/>
      <c r="U89" s="160"/>
      <c r="V89" s="160"/>
      <c r="W89" s="160"/>
      <c r="X89" s="160"/>
      <c r="Y89" s="160"/>
      <c r="Z89" s="160"/>
      <c r="AA89" s="160"/>
      <c r="AB89" s="135"/>
      <c r="AC89" s="161"/>
      <c r="AD89" s="135"/>
      <c r="AE89" s="135"/>
      <c r="AF89" s="135"/>
      <c r="AG89" s="160"/>
      <c r="AH89" s="160"/>
      <c r="AI89" s="160"/>
      <c r="AJ89" s="160"/>
      <c r="AK89" s="160"/>
      <c r="AL89" s="160"/>
      <c r="AM89" s="135"/>
      <c r="AN89" s="160"/>
      <c r="AO89" s="160"/>
      <c r="AP89" s="161"/>
      <c r="AQ89" s="160"/>
      <c r="AR89" s="160"/>
      <c r="AS89" s="160"/>
      <c r="AT89" s="135"/>
      <c r="AU89" s="160"/>
      <c r="AV89" s="160"/>
      <c r="AW89" s="160"/>
      <c r="AX89" s="160"/>
      <c r="AY89" s="160"/>
      <c r="AZ89" s="160"/>
      <c r="BA89" s="160"/>
      <c r="BB89" s="160"/>
      <c r="BC89" s="135"/>
      <c r="BD89" s="160"/>
      <c r="BE89" s="160"/>
      <c r="BF89" s="160"/>
      <c r="BG89" s="160"/>
      <c r="BH89" s="135"/>
      <c r="BI89" s="160"/>
      <c r="BJ89" s="160"/>
      <c r="BK89" s="160"/>
      <c r="BL89" s="160"/>
      <c r="BM89" s="135"/>
      <c r="BN89" s="160"/>
      <c r="BO89" s="160"/>
      <c r="BP89" s="160"/>
      <c r="BQ89" s="160"/>
      <c r="BR89" s="135"/>
      <c r="BS89" s="160"/>
      <c r="BT89" s="161"/>
    </row>
    <row r="90" spans="1:72" ht="23.25" customHeight="1">
      <c r="A90" s="308">
        <v>79</v>
      </c>
      <c r="B90" s="449" t="s">
        <v>372</v>
      </c>
      <c r="C90" s="425" t="s">
        <v>239</v>
      </c>
      <c r="D90" s="425"/>
      <c r="E90" s="426" t="s">
        <v>350</v>
      </c>
      <c r="F90" s="427" t="s">
        <v>557</v>
      </c>
      <c r="G90" s="428" t="s">
        <v>239</v>
      </c>
      <c r="H90" s="431"/>
      <c r="I90" s="429">
        <v>20</v>
      </c>
      <c r="J90" s="429">
        <v>120</v>
      </c>
      <c r="K90" s="430">
        <f t="shared" si="1"/>
        <v>117.6</v>
      </c>
      <c r="L90" s="431" t="s">
        <v>374</v>
      </c>
      <c r="M90" s="429">
        <v>1</v>
      </c>
      <c r="N90" s="432"/>
      <c r="P90" s="160"/>
      <c r="Q90" s="135"/>
      <c r="R90" s="160"/>
      <c r="S90" s="160"/>
      <c r="T90" s="135"/>
      <c r="U90" s="160"/>
      <c r="V90" s="160"/>
      <c r="W90" s="160"/>
      <c r="X90" s="160"/>
      <c r="Y90" s="160"/>
      <c r="Z90" s="160"/>
      <c r="AA90" s="160"/>
      <c r="AB90" s="135"/>
      <c r="AC90" s="161"/>
      <c r="AD90" s="135"/>
      <c r="AE90" s="135"/>
      <c r="AF90" s="135"/>
      <c r="AG90" s="160"/>
      <c r="AH90" s="160"/>
      <c r="AI90" s="160"/>
      <c r="AJ90" s="160"/>
      <c r="AK90" s="160"/>
      <c r="AL90" s="160"/>
      <c r="AM90" s="135"/>
      <c r="AN90" s="160"/>
      <c r="AO90" s="160"/>
      <c r="AP90" s="161"/>
      <c r="AQ90" s="160"/>
      <c r="AR90" s="160"/>
      <c r="AS90" s="160"/>
      <c r="AT90" s="135"/>
      <c r="AU90" s="160"/>
      <c r="AV90" s="160"/>
      <c r="AW90" s="160"/>
      <c r="AX90" s="160"/>
      <c r="AY90" s="160"/>
      <c r="AZ90" s="160"/>
      <c r="BA90" s="160"/>
      <c r="BB90" s="160"/>
      <c r="BC90" s="135"/>
      <c r="BD90" s="160"/>
      <c r="BE90" s="160"/>
      <c r="BF90" s="160"/>
      <c r="BG90" s="160"/>
      <c r="BH90" s="135"/>
      <c r="BI90" s="160"/>
      <c r="BJ90" s="160"/>
      <c r="BK90" s="160"/>
      <c r="BL90" s="160"/>
      <c r="BM90" s="135"/>
      <c r="BN90" s="160"/>
      <c r="BO90" s="160"/>
      <c r="BP90" s="160"/>
      <c r="BQ90" s="160"/>
      <c r="BR90" s="135"/>
      <c r="BS90" s="160"/>
      <c r="BT90" s="161"/>
    </row>
    <row r="91" spans="1:72" ht="23.25" customHeight="1">
      <c r="A91" s="308">
        <v>80</v>
      </c>
      <c r="B91" s="449" t="s">
        <v>372</v>
      </c>
      <c r="C91" s="425" t="s">
        <v>239</v>
      </c>
      <c r="D91" s="425"/>
      <c r="E91" s="426" t="s">
        <v>350</v>
      </c>
      <c r="F91" s="427" t="s">
        <v>539</v>
      </c>
      <c r="G91" s="428" t="s">
        <v>239</v>
      </c>
      <c r="H91" s="431"/>
      <c r="I91" s="429">
        <v>20</v>
      </c>
      <c r="J91" s="429">
        <v>90</v>
      </c>
      <c r="K91" s="430">
        <f t="shared" si="1"/>
        <v>88.2</v>
      </c>
      <c r="L91" s="431" t="s">
        <v>374</v>
      </c>
      <c r="M91" s="429">
        <v>1</v>
      </c>
      <c r="N91" s="432"/>
      <c r="P91" s="160"/>
      <c r="Q91" s="135"/>
      <c r="R91" s="160"/>
      <c r="S91" s="160"/>
      <c r="T91" s="135"/>
      <c r="U91" s="160"/>
      <c r="V91" s="160"/>
      <c r="W91" s="160"/>
      <c r="X91" s="160"/>
      <c r="Y91" s="160"/>
      <c r="Z91" s="160"/>
      <c r="AA91" s="160"/>
      <c r="AB91" s="135"/>
      <c r="AC91" s="161"/>
      <c r="AD91" s="135"/>
      <c r="AE91" s="135"/>
      <c r="AF91" s="135"/>
      <c r="AG91" s="160"/>
      <c r="AH91" s="160"/>
      <c r="AI91" s="160"/>
      <c r="AJ91" s="160"/>
      <c r="AK91" s="160"/>
      <c r="AL91" s="160"/>
      <c r="AM91" s="135"/>
      <c r="AN91" s="160"/>
      <c r="AO91" s="160"/>
      <c r="AP91" s="161"/>
      <c r="AQ91" s="160"/>
      <c r="AR91" s="160"/>
      <c r="AS91" s="160"/>
      <c r="AT91" s="135"/>
      <c r="AU91" s="160"/>
      <c r="AV91" s="160"/>
      <c r="AW91" s="160"/>
      <c r="AX91" s="160"/>
      <c r="AY91" s="160"/>
      <c r="AZ91" s="160"/>
      <c r="BA91" s="160"/>
      <c r="BB91" s="160"/>
      <c r="BC91" s="135"/>
      <c r="BD91" s="160"/>
      <c r="BE91" s="160"/>
      <c r="BF91" s="160"/>
      <c r="BG91" s="160"/>
      <c r="BH91" s="135"/>
      <c r="BI91" s="160"/>
      <c r="BJ91" s="160"/>
      <c r="BK91" s="160"/>
      <c r="BL91" s="160"/>
      <c r="BM91" s="135"/>
      <c r="BN91" s="160"/>
      <c r="BO91" s="160"/>
      <c r="BP91" s="160"/>
      <c r="BQ91" s="160"/>
      <c r="BR91" s="135"/>
      <c r="BS91" s="160"/>
      <c r="BT91" s="161"/>
    </row>
    <row r="92" spans="1:72" ht="23.25" customHeight="1">
      <c r="A92" s="308">
        <v>81</v>
      </c>
      <c r="B92" s="449" t="s">
        <v>372</v>
      </c>
      <c r="C92" s="425" t="s">
        <v>239</v>
      </c>
      <c r="D92" s="425"/>
      <c r="E92" s="426" t="s">
        <v>350</v>
      </c>
      <c r="F92" s="427" t="s">
        <v>558</v>
      </c>
      <c r="G92" s="428" t="s">
        <v>239</v>
      </c>
      <c r="H92" s="431"/>
      <c r="I92" s="429">
        <v>20</v>
      </c>
      <c r="J92" s="429">
        <v>90</v>
      </c>
      <c r="K92" s="430">
        <f t="shared" si="1"/>
        <v>88.2</v>
      </c>
      <c r="L92" s="431" t="s">
        <v>374</v>
      </c>
      <c r="M92" s="429">
        <v>1</v>
      </c>
      <c r="N92" s="432"/>
      <c r="P92" s="160"/>
      <c r="Q92" s="135"/>
      <c r="R92" s="160"/>
      <c r="S92" s="160"/>
      <c r="T92" s="135"/>
      <c r="U92" s="160"/>
      <c r="V92" s="160"/>
      <c r="W92" s="160"/>
      <c r="X92" s="160"/>
      <c r="Y92" s="160"/>
      <c r="Z92" s="160"/>
      <c r="AA92" s="160"/>
      <c r="AB92" s="135"/>
      <c r="AC92" s="161"/>
      <c r="AD92" s="135"/>
      <c r="AE92" s="135"/>
      <c r="AF92" s="135"/>
      <c r="AG92" s="160"/>
      <c r="AH92" s="160"/>
      <c r="AI92" s="160"/>
      <c r="AJ92" s="160"/>
      <c r="AK92" s="160"/>
      <c r="AL92" s="160"/>
      <c r="AM92" s="135"/>
      <c r="AN92" s="160"/>
      <c r="AO92" s="160"/>
      <c r="AP92" s="161"/>
      <c r="AQ92" s="160"/>
      <c r="AR92" s="160"/>
      <c r="AS92" s="160"/>
      <c r="AT92" s="135"/>
      <c r="AU92" s="160"/>
      <c r="AV92" s="160"/>
      <c r="AW92" s="160"/>
      <c r="AX92" s="160"/>
      <c r="AY92" s="160"/>
      <c r="AZ92" s="160"/>
      <c r="BA92" s="160"/>
      <c r="BB92" s="160"/>
      <c r="BC92" s="135"/>
      <c r="BD92" s="160"/>
      <c r="BE92" s="160"/>
      <c r="BF92" s="160"/>
      <c r="BG92" s="160"/>
      <c r="BH92" s="135"/>
      <c r="BI92" s="160"/>
      <c r="BJ92" s="160"/>
      <c r="BK92" s="160"/>
      <c r="BL92" s="160"/>
      <c r="BM92" s="135"/>
      <c r="BN92" s="160"/>
      <c r="BO92" s="160"/>
      <c r="BP92" s="160"/>
      <c r="BQ92" s="160"/>
      <c r="BR92" s="135"/>
      <c r="BS92" s="160"/>
      <c r="BT92" s="161"/>
    </row>
    <row r="93" spans="1:72" ht="23.25" customHeight="1">
      <c r="A93" s="308">
        <v>82</v>
      </c>
      <c r="B93" s="449" t="s">
        <v>372</v>
      </c>
      <c r="C93" s="425" t="s">
        <v>239</v>
      </c>
      <c r="D93" s="425"/>
      <c r="E93" s="426" t="s">
        <v>350</v>
      </c>
      <c r="F93" s="427" t="s">
        <v>559</v>
      </c>
      <c r="G93" s="428" t="s">
        <v>239</v>
      </c>
      <c r="H93" s="431"/>
      <c r="I93" s="429">
        <v>20</v>
      </c>
      <c r="J93" s="429">
        <v>90</v>
      </c>
      <c r="K93" s="430">
        <f t="shared" si="1"/>
        <v>88.2</v>
      </c>
      <c r="L93" s="431" t="s">
        <v>374</v>
      </c>
      <c r="M93" s="429">
        <v>1</v>
      </c>
      <c r="N93" s="432"/>
      <c r="P93" s="160"/>
      <c r="Q93" s="135"/>
      <c r="R93" s="160"/>
      <c r="S93" s="160"/>
      <c r="T93" s="135"/>
      <c r="U93" s="160"/>
      <c r="V93" s="160"/>
      <c r="W93" s="160"/>
      <c r="X93" s="160"/>
      <c r="Y93" s="160"/>
      <c r="Z93" s="160"/>
      <c r="AA93" s="160"/>
      <c r="AB93" s="135"/>
      <c r="AC93" s="161"/>
      <c r="AD93" s="135"/>
      <c r="AE93" s="135"/>
      <c r="AF93" s="135"/>
      <c r="AG93" s="160"/>
      <c r="AH93" s="160"/>
      <c r="AI93" s="160"/>
      <c r="AJ93" s="160"/>
      <c r="AK93" s="160"/>
      <c r="AL93" s="160"/>
      <c r="AM93" s="135"/>
      <c r="AN93" s="160"/>
      <c r="AO93" s="160"/>
      <c r="AP93" s="161"/>
      <c r="AQ93" s="160"/>
      <c r="AR93" s="160"/>
      <c r="AS93" s="160"/>
      <c r="AT93" s="135"/>
      <c r="AU93" s="160"/>
      <c r="AV93" s="160"/>
      <c r="AW93" s="160"/>
      <c r="AX93" s="160"/>
      <c r="AY93" s="160"/>
      <c r="AZ93" s="160"/>
      <c r="BA93" s="160"/>
      <c r="BB93" s="160"/>
      <c r="BC93" s="135"/>
      <c r="BD93" s="160"/>
      <c r="BE93" s="160"/>
      <c r="BF93" s="160"/>
      <c r="BG93" s="160"/>
      <c r="BH93" s="135"/>
      <c r="BI93" s="160"/>
      <c r="BJ93" s="160"/>
      <c r="BK93" s="160"/>
      <c r="BL93" s="160"/>
      <c r="BM93" s="135"/>
      <c r="BN93" s="160"/>
      <c r="BO93" s="160"/>
      <c r="BP93" s="160"/>
      <c r="BQ93" s="160"/>
      <c r="BR93" s="135"/>
      <c r="BS93" s="160"/>
      <c r="BT93" s="161"/>
    </row>
    <row r="94" spans="1:72" ht="23.25" customHeight="1">
      <c r="A94" s="308">
        <v>83</v>
      </c>
      <c r="B94" s="449" t="s">
        <v>372</v>
      </c>
      <c r="C94" s="425" t="s">
        <v>239</v>
      </c>
      <c r="D94" s="425"/>
      <c r="E94" s="426" t="s">
        <v>350</v>
      </c>
      <c r="F94" s="427" t="s">
        <v>560</v>
      </c>
      <c r="G94" s="428" t="s">
        <v>239</v>
      </c>
      <c r="H94" s="431"/>
      <c r="I94" s="429">
        <v>20</v>
      </c>
      <c r="J94" s="429">
        <v>120</v>
      </c>
      <c r="K94" s="430">
        <f t="shared" si="1"/>
        <v>117.6</v>
      </c>
      <c r="L94" s="431" t="s">
        <v>374</v>
      </c>
      <c r="M94" s="429">
        <v>1</v>
      </c>
      <c r="N94" s="432"/>
      <c r="P94" s="160"/>
      <c r="Q94" s="135"/>
      <c r="R94" s="160"/>
      <c r="S94" s="160"/>
      <c r="T94" s="135"/>
      <c r="U94" s="160"/>
      <c r="V94" s="160"/>
      <c r="W94" s="160"/>
      <c r="X94" s="160"/>
      <c r="Y94" s="160"/>
      <c r="Z94" s="160"/>
      <c r="AA94" s="160"/>
      <c r="AB94" s="135"/>
      <c r="AC94" s="161"/>
      <c r="AD94" s="135"/>
      <c r="AE94" s="135"/>
      <c r="AF94" s="135"/>
      <c r="AG94" s="160"/>
      <c r="AH94" s="160"/>
      <c r="AI94" s="160"/>
      <c r="AJ94" s="160"/>
      <c r="AK94" s="160"/>
      <c r="AL94" s="160"/>
      <c r="AM94" s="135"/>
      <c r="AN94" s="160"/>
      <c r="AO94" s="160"/>
      <c r="AP94" s="161"/>
      <c r="AQ94" s="160"/>
      <c r="AR94" s="160"/>
      <c r="AS94" s="160"/>
      <c r="AT94" s="135"/>
      <c r="AU94" s="160"/>
      <c r="AV94" s="160"/>
      <c r="AW94" s="160"/>
      <c r="AX94" s="160"/>
      <c r="AY94" s="160"/>
      <c r="AZ94" s="160"/>
      <c r="BA94" s="160"/>
      <c r="BB94" s="160"/>
      <c r="BC94" s="135"/>
      <c r="BD94" s="160"/>
      <c r="BE94" s="160"/>
      <c r="BF94" s="160"/>
      <c r="BG94" s="160"/>
      <c r="BH94" s="135"/>
      <c r="BI94" s="160"/>
      <c r="BJ94" s="160"/>
      <c r="BK94" s="160"/>
      <c r="BL94" s="160"/>
      <c r="BM94" s="135"/>
      <c r="BN94" s="160"/>
      <c r="BO94" s="160"/>
      <c r="BP94" s="160"/>
      <c r="BQ94" s="160"/>
      <c r="BR94" s="135"/>
      <c r="BS94" s="160"/>
      <c r="BT94" s="161"/>
    </row>
    <row r="95" spans="1:72" ht="23.25" customHeight="1">
      <c r="A95" s="308">
        <v>84</v>
      </c>
      <c r="B95" s="449" t="s">
        <v>372</v>
      </c>
      <c r="C95" s="425" t="s">
        <v>239</v>
      </c>
      <c r="D95" s="425"/>
      <c r="E95" s="426" t="s">
        <v>350</v>
      </c>
      <c r="F95" s="427" t="s">
        <v>561</v>
      </c>
      <c r="G95" s="428" t="s">
        <v>239</v>
      </c>
      <c r="H95" s="431"/>
      <c r="I95" s="429">
        <v>20</v>
      </c>
      <c r="J95" s="429">
        <v>90</v>
      </c>
      <c r="K95" s="430">
        <f t="shared" si="1"/>
        <v>88.2</v>
      </c>
      <c r="L95" s="431" t="s">
        <v>374</v>
      </c>
      <c r="M95" s="429">
        <v>1</v>
      </c>
      <c r="N95" s="432"/>
      <c r="P95" s="160"/>
      <c r="Q95" s="135"/>
      <c r="R95" s="160"/>
      <c r="S95" s="160"/>
      <c r="T95" s="135"/>
      <c r="U95" s="160"/>
      <c r="V95" s="160"/>
      <c r="W95" s="160"/>
      <c r="X95" s="160"/>
      <c r="Y95" s="160"/>
      <c r="Z95" s="160"/>
      <c r="AA95" s="160"/>
      <c r="AB95" s="135"/>
      <c r="AC95" s="161"/>
      <c r="AD95" s="135"/>
      <c r="AE95" s="135"/>
      <c r="AF95" s="135"/>
      <c r="AG95" s="160"/>
      <c r="AH95" s="160"/>
      <c r="AI95" s="160"/>
      <c r="AJ95" s="160"/>
      <c r="AK95" s="160"/>
      <c r="AL95" s="160"/>
      <c r="AM95" s="135"/>
      <c r="AN95" s="160"/>
      <c r="AO95" s="160"/>
      <c r="AP95" s="161"/>
      <c r="AQ95" s="160"/>
      <c r="AR95" s="160"/>
      <c r="AS95" s="160"/>
      <c r="AT95" s="135"/>
      <c r="AU95" s="160"/>
      <c r="AV95" s="160"/>
      <c r="AW95" s="160"/>
      <c r="AX95" s="160"/>
      <c r="AY95" s="160"/>
      <c r="AZ95" s="160"/>
      <c r="BA95" s="160"/>
      <c r="BB95" s="160"/>
      <c r="BC95" s="135"/>
      <c r="BD95" s="160"/>
      <c r="BE95" s="160"/>
      <c r="BF95" s="160"/>
      <c r="BG95" s="160"/>
      <c r="BH95" s="135"/>
      <c r="BI95" s="160"/>
      <c r="BJ95" s="160"/>
      <c r="BK95" s="160"/>
      <c r="BL95" s="160"/>
      <c r="BM95" s="135"/>
      <c r="BN95" s="160"/>
      <c r="BO95" s="160"/>
      <c r="BP95" s="160"/>
      <c r="BQ95" s="160"/>
      <c r="BR95" s="135"/>
      <c r="BS95" s="160"/>
      <c r="BT95" s="161"/>
    </row>
    <row r="96" spans="1:72" ht="23.25" customHeight="1">
      <c r="A96" s="308">
        <v>85</v>
      </c>
      <c r="B96" s="449" t="s">
        <v>372</v>
      </c>
      <c r="C96" s="425" t="s">
        <v>239</v>
      </c>
      <c r="D96" s="425"/>
      <c r="E96" s="426" t="s">
        <v>350</v>
      </c>
      <c r="F96" s="427" t="s">
        <v>562</v>
      </c>
      <c r="G96" s="428" t="s">
        <v>239</v>
      </c>
      <c r="H96" s="431"/>
      <c r="I96" s="429">
        <v>20</v>
      </c>
      <c r="J96" s="429">
        <v>120</v>
      </c>
      <c r="K96" s="430">
        <f t="shared" si="1"/>
        <v>117.6</v>
      </c>
      <c r="L96" s="431" t="s">
        <v>374</v>
      </c>
      <c r="M96" s="429">
        <v>1</v>
      </c>
      <c r="N96" s="432"/>
      <c r="P96" s="160"/>
      <c r="Q96" s="135"/>
      <c r="R96" s="160"/>
      <c r="S96" s="160"/>
      <c r="T96" s="135"/>
      <c r="U96" s="160"/>
      <c r="V96" s="160"/>
      <c r="W96" s="160"/>
      <c r="X96" s="160"/>
      <c r="Y96" s="160"/>
      <c r="Z96" s="160"/>
      <c r="AA96" s="160"/>
      <c r="AB96" s="135"/>
      <c r="AC96" s="161"/>
      <c r="AD96" s="135"/>
      <c r="AE96" s="135"/>
      <c r="AF96" s="135"/>
      <c r="AG96" s="160"/>
      <c r="AH96" s="160"/>
      <c r="AI96" s="160"/>
      <c r="AJ96" s="160"/>
      <c r="AK96" s="160"/>
      <c r="AL96" s="160"/>
      <c r="AM96" s="135"/>
      <c r="AN96" s="160"/>
      <c r="AO96" s="160"/>
      <c r="AP96" s="161"/>
      <c r="AQ96" s="160"/>
      <c r="AR96" s="160"/>
      <c r="AS96" s="160"/>
      <c r="AT96" s="135"/>
      <c r="AU96" s="160"/>
      <c r="AV96" s="160"/>
      <c r="AW96" s="160"/>
      <c r="AX96" s="160"/>
      <c r="AY96" s="160"/>
      <c r="AZ96" s="160"/>
      <c r="BA96" s="160"/>
      <c r="BB96" s="160"/>
      <c r="BC96" s="135"/>
      <c r="BD96" s="160"/>
      <c r="BE96" s="160"/>
      <c r="BF96" s="160"/>
      <c r="BG96" s="160"/>
      <c r="BH96" s="135"/>
      <c r="BI96" s="160"/>
      <c r="BJ96" s="160"/>
      <c r="BK96" s="160"/>
      <c r="BL96" s="160"/>
      <c r="BM96" s="135"/>
      <c r="BN96" s="160"/>
      <c r="BO96" s="160"/>
      <c r="BP96" s="160"/>
      <c r="BQ96" s="160"/>
      <c r="BR96" s="135"/>
      <c r="BS96" s="160"/>
      <c r="BT96" s="161"/>
    </row>
    <row r="97" spans="1:72" ht="23.25" customHeight="1">
      <c r="A97" s="308">
        <v>86</v>
      </c>
      <c r="B97" s="449" t="s">
        <v>372</v>
      </c>
      <c r="C97" s="425" t="s">
        <v>239</v>
      </c>
      <c r="D97" s="425"/>
      <c r="E97" s="426" t="s">
        <v>350</v>
      </c>
      <c r="F97" s="427" t="s">
        <v>539</v>
      </c>
      <c r="G97" s="428" t="s">
        <v>239</v>
      </c>
      <c r="H97" s="431"/>
      <c r="I97" s="429">
        <v>20</v>
      </c>
      <c r="J97" s="429">
        <v>90</v>
      </c>
      <c r="K97" s="430">
        <f t="shared" si="1"/>
        <v>88.2</v>
      </c>
      <c r="L97" s="431" t="s">
        <v>374</v>
      </c>
      <c r="M97" s="429">
        <v>1</v>
      </c>
      <c r="N97" s="432"/>
      <c r="P97" s="160"/>
      <c r="Q97" s="135"/>
      <c r="R97" s="160"/>
      <c r="S97" s="160"/>
      <c r="T97" s="135"/>
      <c r="U97" s="160"/>
      <c r="V97" s="160"/>
      <c r="W97" s="160"/>
      <c r="X97" s="160"/>
      <c r="Y97" s="160"/>
      <c r="Z97" s="160"/>
      <c r="AA97" s="160"/>
      <c r="AB97" s="135"/>
      <c r="AC97" s="161"/>
      <c r="AD97" s="135"/>
      <c r="AE97" s="135"/>
      <c r="AF97" s="135"/>
      <c r="AG97" s="160"/>
      <c r="AH97" s="160"/>
      <c r="AI97" s="160"/>
      <c r="AJ97" s="160"/>
      <c r="AK97" s="160"/>
      <c r="AL97" s="160"/>
      <c r="AM97" s="135"/>
      <c r="AN97" s="160"/>
      <c r="AO97" s="160"/>
      <c r="AP97" s="161"/>
      <c r="AQ97" s="160"/>
      <c r="AR97" s="160"/>
      <c r="AS97" s="160"/>
      <c r="AT97" s="135"/>
      <c r="AU97" s="160"/>
      <c r="AV97" s="160"/>
      <c r="AW97" s="160"/>
      <c r="AX97" s="160"/>
      <c r="AY97" s="160"/>
      <c r="AZ97" s="160"/>
      <c r="BA97" s="160"/>
      <c r="BB97" s="160"/>
      <c r="BC97" s="135"/>
      <c r="BD97" s="160"/>
      <c r="BE97" s="160"/>
      <c r="BF97" s="160"/>
      <c r="BG97" s="160"/>
      <c r="BH97" s="135"/>
      <c r="BI97" s="160"/>
      <c r="BJ97" s="160"/>
      <c r="BK97" s="160"/>
      <c r="BL97" s="160"/>
      <c r="BM97" s="135"/>
      <c r="BN97" s="160"/>
      <c r="BO97" s="160"/>
      <c r="BP97" s="160"/>
      <c r="BQ97" s="160"/>
      <c r="BR97" s="135"/>
      <c r="BS97" s="160"/>
      <c r="BT97" s="161"/>
    </row>
    <row r="98" spans="1:72" ht="23.25" customHeight="1">
      <c r="A98" s="308">
        <v>87</v>
      </c>
      <c r="B98" s="449" t="s">
        <v>372</v>
      </c>
      <c r="C98" s="425" t="s">
        <v>239</v>
      </c>
      <c r="D98" s="425"/>
      <c r="E98" s="426" t="s">
        <v>350</v>
      </c>
      <c r="F98" s="427" t="s">
        <v>563</v>
      </c>
      <c r="G98" s="428" t="s">
        <v>239</v>
      </c>
      <c r="H98" s="431"/>
      <c r="I98" s="429">
        <v>20</v>
      </c>
      <c r="J98" s="429">
        <v>90</v>
      </c>
      <c r="K98" s="430">
        <f t="shared" si="1"/>
        <v>88.2</v>
      </c>
      <c r="L98" s="431" t="s">
        <v>374</v>
      </c>
      <c r="M98" s="429">
        <v>1</v>
      </c>
      <c r="N98" s="432"/>
      <c r="P98" s="160"/>
      <c r="Q98" s="135"/>
      <c r="R98" s="160"/>
      <c r="S98" s="160"/>
      <c r="T98" s="135"/>
      <c r="U98" s="160"/>
      <c r="V98" s="160"/>
      <c r="W98" s="160"/>
      <c r="X98" s="160"/>
      <c r="Y98" s="160"/>
      <c r="Z98" s="160"/>
      <c r="AA98" s="160"/>
      <c r="AB98" s="135"/>
      <c r="AC98" s="161"/>
      <c r="AD98" s="135"/>
      <c r="AE98" s="135"/>
      <c r="AF98" s="135"/>
      <c r="AG98" s="160"/>
      <c r="AH98" s="160"/>
      <c r="AI98" s="160"/>
      <c r="AJ98" s="160"/>
      <c r="AK98" s="160"/>
      <c r="AL98" s="160"/>
      <c r="AM98" s="135"/>
      <c r="AN98" s="160"/>
      <c r="AO98" s="160"/>
      <c r="AP98" s="161"/>
      <c r="AQ98" s="160"/>
      <c r="AR98" s="160"/>
      <c r="AS98" s="160"/>
      <c r="AT98" s="135"/>
      <c r="AU98" s="160"/>
      <c r="AV98" s="160"/>
      <c r="AW98" s="160"/>
      <c r="AX98" s="160"/>
      <c r="AY98" s="160"/>
      <c r="AZ98" s="160"/>
      <c r="BA98" s="160"/>
      <c r="BB98" s="160"/>
      <c r="BC98" s="135"/>
      <c r="BD98" s="160"/>
      <c r="BE98" s="160"/>
      <c r="BF98" s="160"/>
      <c r="BG98" s="160"/>
      <c r="BH98" s="135"/>
      <c r="BI98" s="160"/>
      <c r="BJ98" s="160"/>
      <c r="BK98" s="160"/>
      <c r="BL98" s="160"/>
      <c r="BM98" s="135"/>
      <c r="BN98" s="160"/>
      <c r="BO98" s="160"/>
      <c r="BP98" s="160"/>
      <c r="BQ98" s="160"/>
      <c r="BR98" s="135"/>
      <c r="BS98" s="160"/>
      <c r="BT98" s="161"/>
    </row>
    <row r="99" spans="1:72" ht="23.25" customHeight="1">
      <c r="A99" s="308">
        <v>88</v>
      </c>
      <c r="B99" s="449" t="s">
        <v>372</v>
      </c>
      <c r="C99" s="425" t="s">
        <v>239</v>
      </c>
      <c r="D99" s="425"/>
      <c r="E99" s="426" t="s">
        <v>350</v>
      </c>
      <c r="F99" s="427" t="s">
        <v>564</v>
      </c>
      <c r="G99" s="428" t="s">
        <v>239</v>
      </c>
      <c r="H99" s="431"/>
      <c r="I99" s="429">
        <v>20</v>
      </c>
      <c r="J99" s="429">
        <v>120</v>
      </c>
      <c r="K99" s="430">
        <f t="shared" si="1"/>
        <v>117.6</v>
      </c>
      <c r="L99" s="431" t="s">
        <v>374</v>
      </c>
      <c r="M99" s="429">
        <v>1</v>
      </c>
      <c r="N99" s="432"/>
      <c r="P99" s="160"/>
      <c r="Q99" s="135"/>
      <c r="R99" s="160"/>
      <c r="S99" s="160"/>
      <c r="T99" s="135"/>
      <c r="U99" s="160"/>
      <c r="V99" s="160"/>
      <c r="W99" s="160"/>
      <c r="X99" s="160"/>
      <c r="Y99" s="160"/>
      <c r="Z99" s="160"/>
      <c r="AA99" s="160"/>
      <c r="AB99" s="135"/>
      <c r="AC99" s="161"/>
      <c r="AD99" s="135"/>
      <c r="AE99" s="135"/>
      <c r="AF99" s="135"/>
      <c r="AG99" s="160"/>
      <c r="AH99" s="160"/>
      <c r="AI99" s="160"/>
      <c r="AJ99" s="160"/>
      <c r="AK99" s="160"/>
      <c r="AL99" s="160"/>
      <c r="AM99" s="135"/>
      <c r="AN99" s="160"/>
      <c r="AO99" s="160"/>
      <c r="AP99" s="161"/>
      <c r="AQ99" s="160"/>
      <c r="AR99" s="160"/>
      <c r="AS99" s="160"/>
      <c r="AT99" s="135"/>
      <c r="AU99" s="160"/>
      <c r="AV99" s="160"/>
      <c r="AW99" s="160"/>
      <c r="AX99" s="160"/>
      <c r="AY99" s="160"/>
      <c r="AZ99" s="160"/>
      <c r="BA99" s="160"/>
      <c r="BB99" s="160"/>
      <c r="BC99" s="135"/>
      <c r="BD99" s="160"/>
      <c r="BE99" s="160"/>
      <c r="BF99" s="160"/>
      <c r="BG99" s="160"/>
      <c r="BH99" s="135"/>
      <c r="BI99" s="160"/>
      <c r="BJ99" s="160"/>
      <c r="BK99" s="160"/>
      <c r="BL99" s="160"/>
      <c r="BM99" s="135"/>
      <c r="BN99" s="160"/>
      <c r="BO99" s="160"/>
      <c r="BP99" s="160"/>
      <c r="BQ99" s="160"/>
      <c r="BR99" s="135"/>
      <c r="BS99" s="160"/>
      <c r="BT99" s="161"/>
    </row>
    <row r="100" spans="1:72" ht="23.25" customHeight="1">
      <c r="A100" s="308">
        <v>89</v>
      </c>
      <c r="B100" s="449" t="s">
        <v>372</v>
      </c>
      <c r="C100" s="425" t="s">
        <v>239</v>
      </c>
      <c r="D100" s="425"/>
      <c r="E100" s="426" t="s">
        <v>350</v>
      </c>
      <c r="F100" s="427" t="s">
        <v>565</v>
      </c>
      <c r="G100" s="428" t="s">
        <v>239</v>
      </c>
      <c r="H100" s="431"/>
      <c r="I100" s="429">
        <v>20</v>
      </c>
      <c r="J100" s="429">
        <v>120</v>
      </c>
      <c r="K100" s="430">
        <f t="shared" si="1"/>
        <v>117.6</v>
      </c>
      <c r="L100" s="431" t="s">
        <v>374</v>
      </c>
      <c r="M100" s="429">
        <v>1</v>
      </c>
      <c r="N100" s="432"/>
      <c r="P100" s="160"/>
      <c r="Q100" s="135"/>
      <c r="R100" s="160"/>
      <c r="S100" s="160"/>
      <c r="T100" s="135"/>
      <c r="U100" s="160"/>
      <c r="V100" s="160"/>
      <c r="W100" s="160"/>
      <c r="X100" s="160"/>
      <c r="Y100" s="160"/>
      <c r="Z100" s="160"/>
      <c r="AA100" s="160"/>
      <c r="AB100" s="135"/>
      <c r="AC100" s="161"/>
      <c r="AD100" s="135"/>
      <c r="AE100" s="135"/>
      <c r="AF100" s="135"/>
      <c r="AG100" s="160"/>
      <c r="AH100" s="160"/>
      <c r="AI100" s="160"/>
      <c r="AJ100" s="160"/>
      <c r="AK100" s="160"/>
      <c r="AL100" s="160"/>
      <c r="AM100" s="135"/>
      <c r="AN100" s="160"/>
      <c r="AO100" s="160"/>
      <c r="AP100" s="161"/>
      <c r="AQ100" s="160"/>
      <c r="AR100" s="160"/>
      <c r="AS100" s="160"/>
      <c r="AT100" s="135"/>
      <c r="AU100" s="160"/>
      <c r="AV100" s="160"/>
      <c r="AW100" s="160"/>
      <c r="AX100" s="160"/>
      <c r="AY100" s="160"/>
      <c r="AZ100" s="160"/>
      <c r="BA100" s="160"/>
      <c r="BB100" s="160"/>
      <c r="BC100" s="135"/>
      <c r="BD100" s="160"/>
      <c r="BE100" s="160"/>
      <c r="BF100" s="160"/>
      <c r="BG100" s="160"/>
      <c r="BH100" s="135"/>
      <c r="BI100" s="160"/>
      <c r="BJ100" s="160"/>
      <c r="BK100" s="160"/>
      <c r="BL100" s="160"/>
      <c r="BM100" s="135"/>
      <c r="BN100" s="160"/>
      <c r="BO100" s="160"/>
      <c r="BP100" s="160"/>
      <c r="BQ100" s="160"/>
      <c r="BR100" s="135"/>
      <c r="BS100" s="160"/>
      <c r="BT100" s="161"/>
    </row>
    <row r="101" spans="1:72" ht="23.25" customHeight="1">
      <c r="A101" s="308">
        <v>90</v>
      </c>
      <c r="B101" s="449" t="s">
        <v>372</v>
      </c>
      <c r="C101" s="425" t="s">
        <v>239</v>
      </c>
      <c r="D101" s="425"/>
      <c r="E101" s="426" t="s">
        <v>350</v>
      </c>
      <c r="F101" s="427" t="s">
        <v>566</v>
      </c>
      <c r="G101" s="428" t="s">
        <v>239</v>
      </c>
      <c r="H101" s="431"/>
      <c r="I101" s="429">
        <v>20</v>
      </c>
      <c r="J101" s="429">
        <v>120</v>
      </c>
      <c r="K101" s="430">
        <f t="shared" si="1"/>
        <v>117.6</v>
      </c>
      <c r="L101" s="431" t="s">
        <v>374</v>
      </c>
      <c r="M101" s="429">
        <v>1</v>
      </c>
      <c r="N101" s="432"/>
      <c r="P101" s="160"/>
      <c r="Q101" s="135"/>
      <c r="R101" s="160"/>
      <c r="S101" s="160"/>
      <c r="T101" s="135"/>
      <c r="U101" s="160"/>
      <c r="V101" s="160"/>
      <c r="W101" s="160"/>
      <c r="X101" s="160"/>
      <c r="Y101" s="160"/>
      <c r="Z101" s="160"/>
      <c r="AA101" s="160"/>
      <c r="AB101" s="135"/>
      <c r="AC101" s="161"/>
      <c r="AD101" s="135"/>
      <c r="AE101" s="135"/>
      <c r="AF101" s="135"/>
      <c r="AG101" s="160"/>
      <c r="AH101" s="160"/>
      <c r="AI101" s="160"/>
      <c r="AJ101" s="160"/>
      <c r="AK101" s="160"/>
      <c r="AL101" s="160"/>
      <c r="AM101" s="135"/>
      <c r="AN101" s="160"/>
      <c r="AO101" s="160"/>
      <c r="AP101" s="161"/>
      <c r="AQ101" s="160"/>
      <c r="AR101" s="160"/>
      <c r="AS101" s="160"/>
      <c r="AT101" s="135"/>
      <c r="AU101" s="160"/>
      <c r="AV101" s="160"/>
      <c r="AW101" s="160"/>
      <c r="AX101" s="160"/>
      <c r="AY101" s="160"/>
      <c r="AZ101" s="160"/>
      <c r="BA101" s="160"/>
      <c r="BB101" s="160"/>
      <c r="BC101" s="135"/>
      <c r="BD101" s="160"/>
      <c r="BE101" s="160"/>
      <c r="BF101" s="160"/>
      <c r="BG101" s="160"/>
      <c r="BH101" s="135"/>
      <c r="BI101" s="160"/>
      <c r="BJ101" s="160"/>
      <c r="BK101" s="160"/>
      <c r="BL101" s="160"/>
      <c r="BM101" s="135"/>
      <c r="BN101" s="160"/>
      <c r="BO101" s="160"/>
      <c r="BP101" s="160"/>
      <c r="BQ101" s="160"/>
      <c r="BR101" s="135"/>
      <c r="BS101" s="160"/>
      <c r="BT101" s="161"/>
    </row>
    <row r="102" spans="1:72" ht="23.25" customHeight="1">
      <c r="A102" s="308">
        <v>91</v>
      </c>
      <c r="B102" s="449" t="s">
        <v>372</v>
      </c>
      <c r="C102" s="425" t="s">
        <v>239</v>
      </c>
      <c r="D102" s="425"/>
      <c r="E102" s="426" t="s">
        <v>350</v>
      </c>
      <c r="F102" s="427" t="s">
        <v>567</v>
      </c>
      <c r="G102" s="428" t="s">
        <v>239</v>
      </c>
      <c r="H102" s="431"/>
      <c r="I102" s="429">
        <v>20</v>
      </c>
      <c r="J102" s="429">
        <v>120</v>
      </c>
      <c r="K102" s="430">
        <f t="shared" si="1"/>
        <v>117.6</v>
      </c>
      <c r="L102" s="431" t="s">
        <v>374</v>
      </c>
      <c r="M102" s="429">
        <v>1</v>
      </c>
      <c r="N102" s="432"/>
      <c r="P102" s="160"/>
      <c r="Q102" s="135"/>
      <c r="R102" s="160"/>
      <c r="S102" s="160"/>
      <c r="T102" s="135"/>
      <c r="U102" s="160"/>
      <c r="V102" s="160"/>
      <c r="W102" s="160"/>
      <c r="X102" s="160"/>
      <c r="Y102" s="160"/>
      <c r="Z102" s="160"/>
      <c r="AA102" s="160"/>
      <c r="AB102" s="135"/>
      <c r="AC102" s="161"/>
      <c r="AD102" s="135"/>
      <c r="AE102" s="135"/>
      <c r="AF102" s="135"/>
      <c r="AG102" s="160"/>
      <c r="AH102" s="160"/>
      <c r="AI102" s="160"/>
      <c r="AJ102" s="160"/>
      <c r="AK102" s="160"/>
      <c r="AL102" s="160"/>
      <c r="AM102" s="135"/>
      <c r="AN102" s="160"/>
      <c r="AO102" s="160"/>
      <c r="AP102" s="161"/>
      <c r="AQ102" s="160"/>
      <c r="AR102" s="160"/>
      <c r="AS102" s="160"/>
      <c r="AT102" s="135"/>
      <c r="AU102" s="160"/>
      <c r="AV102" s="160"/>
      <c r="AW102" s="160"/>
      <c r="AX102" s="160"/>
      <c r="AY102" s="160"/>
      <c r="AZ102" s="160"/>
      <c r="BA102" s="160"/>
      <c r="BB102" s="160"/>
      <c r="BC102" s="135"/>
      <c r="BD102" s="160"/>
      <c r="BE102" s="160"/>
      <c r="BF102" s="160"/>
      <c r="BG102" s="160"/>
      <c r="BH102" s="135"/>
      <c r="BI102" s="160"/>
      <c r="BJ102" s="160"/>
      <c r="BK102" s="160"/>
      <c r="BL102" s="160"/>
      <c r="BM102" s="135"/>
      <c r="BN102" s="160"/>
      <c r="BO102" s="160"/>
      <c r="BP102" s="160"/>
      <c r="BQ102" s="160"/>
      <c r="BR102" s="135"/>
      <c r="BS102" s="160"/>
      <c r="BT102" s="161"/>
    </row>
    <row r="103" spans="1:72" ht="23.25" customHeight="1">
      <c r="A103" s="308">
        <v>92</v>
      </c>
      <c r="B103" s="449" t="s">
        <v>372</v>
      </c>
      <c r="C103" s="425" t="s">
        <v>239</v>
      </c>
      <c r="D103" s="425"/>
      <c r="E103" s="426" t="s">
        <v>350</v>
      </c>
      <c r="F103" s="427" t="s">
        <v>539</v>
      </c>
      <c r="G103" s="428" t="s">
        <v>239</v>
      </c>
      <c r="H103" s="431"/>
      <c r="I103" s="429">
        <v>20</v>
      </c>
      <c r="J103" s="429">
        <v>120</v>
      </c>
      <c r="K103" s="430">
        <f t="shared" si="1"/>
        <v>117.6</v>
      </c>
      <c r="L103" s="431" t="s">
        <v>374</v>
      </c>
      <c r="M103" s="429">
        <v>1</v>
      </c>
      <c r="N103" s="432"/>
      <c r="P103" s="160"/>
      <c r="Q103" s="135"/>
      <c r="R103" s="160"/>
      <c r="S103" s="160"/>
      <c r="T103" s="135"/>
      <c r="U103" s="160"/>
      <c r="V103" s="160"/>
      <c r="W103" s="160"/>
      <c r="X103" s="160"/>
      <c r="Y103" s="160"/>
      <c r="Z103" s="160"/>
      <c r="AA103" s="160"/>
      <c r="AB103" s="135"/>
      <c r="AC103" s="161"/>
      <c r="AD103" s="135"/>
      <c r="AE103" s="135"/>
      <c r="AF103" s="135"/>
      <c r="AG103" s="160"/>
      <c r="AH103" s="160"/>
      <c r="AI103" s="160"/>
      <c r="AJ103" s="160"/>
      <c r="AK103" s="160"/>
      <c r="AL103" s="160"/>
      <c r="AM103" s="135"/>
      <c r="AN103" s="160"/>
      <c r="AO103" s="160"/>
      <c r="AP103" s="161"/>
      <c r="AQ103" s="160"/>
      <c r="AR103" s="160"/>
      <c r="AS103" s="160"/>
      <c r="AT103" s="135"/>
      <c r="AU103" s="160"/>
      <c r="AV103" s="160"/>
      <c r="AW103" s="160"/>
      <c r="AX103" s="160"/>
      <c r="AY103" s="160"/>
      <c r="AZ103" s="160"/>
      <c r="BA103" s="160"/>
      <c r="BB103" s="160"/>
      <c r="BC103" s="135"/>
      <c r="BD103" s="160"/>
      <c r="BE103" s="160"/>
      <c r="BF103" s="160"/>
      <c r="BG103" s="160"/>
      <c r="BH103" s="135"/>
      <c r="BI103" s="160"/>
      <c r="BJ103" s="160"/>
      <c r="BK103" s="160"/>
      <c r="BL103" s="160"/>
      <c r="BM103" s="135"/>
      <c r="BN103" s="160"/>
      <c r="BO103" s="160"/>
      <c r="BP103" s="160"/>
      <c r="BQ103" s="160"/>
      <c r="BR103" s="135"/>
      <c r="BS103" s="160"/>
      <c r="BT103" s="161"/>
    </row>
    <row r="104" spans="1:72" ht="23.25" customHeight="1">
      <c r="A104" s="308">
        <v>93</v>
      </c>
      <c r="B104" s="449" t="s">
        <v>372</v>
      </c>
      <c r="C104" s="425" t="s">
        <v>239</v>
      </c>
      <c r="D104" s="425"/>
      <c r="E104" s="426" t="s">
        <v>350</v>
      </c>
      <c r="F104" s="427" t="s">
        <v>529</v>
      </c>
      <c r="G104" s="428" t="s">
        <v>239</v>
      </c>
      <c r="H104" s="431"/>
      <c r="I104" s="429">
        <v>20</v>
      </c>
      <c r="J104" s="429">
        <v>120</v>
      </c>
      <c r="K104" s="430">
        <f t="shared" si="1"/>
        <v>117.6</v>
      </c>
      <c r="L104" s="431" t="s">
        <v>374</v>
      </c>
      <c r="M104" s="429">
        <v>1</v>
      </c>
      <c r="N104" s="432"/>
      <c r="P104" s="160"/>
      <c r="Q104" s="135"/>
      <c r="R104" s="160"/>
      <c r="S104" s="160"/>
      <c r="T104" s="135"/>
      <c r="U104" s="160"/>
      <c r="V104" s="160"/>
      <c r="W104" s="160"/>
      <c r="X104" s="160"/>
      <c r="Y104" s="160"/>
      <c r="Z104" s="160"/>
      <c r="AA104" s="160"/>
      <c r="AB104" s="135"/>
      <c r="AC104" s="161"/>
      <c r="AD104" s="135"/>
      <c r="AE104" s="135"/>
      <c r="AF104" s="135"/>
      <c r="AG104" s="160"/>
      <c r="AH104" s="160"/>
      <c r="AI104" s="160"/>
      <c r="AJ104" s="160"/>
      <c r="AK104" s="160"/>
      <c r="AL104" s="160"/>
      <c r="AM104" s="135"/>
      <c r="AN104" s="160"/>
      <c r="AO104" s="160"/>
      <c r="AP104" s="161"/>
      <c r="AQ104" s="160"/>
      <c r="AR104" s="160"/>
      <c r="AS104" s="160"/>
      <c r="AT104" s="135"/>
      <c r="AU104" s="160"/>
      <c r="AV104" s="160"/>
      <c r="AW104" s="160"/>
      <c r="AX104" s="160"/>
      <c r="AY104" s="160"/>
      <c r="AZ104" s="160"/>
      <c r="BA104" s="160"/>
      <c r="BB104" s="160"/>
      <c r="BC104" s="135"/>
      <c r="BD104" s="160"/>
      <c r="BE104" s="160"/>
      <c r="BF104" s="160"/>
      <c r="BG104" s="160"/>
      <c r="BH104" s="135"/>
      <c r="BI104" s="160"/>
      <c r="BJ104" s="160"/>
      <c r="BK104" s="160"/>
      <c r="BL104" s="160"/>
      <c r="BM104" s="135"/>
      <c r="BN104" s="160"/>
      <c r="BO104" s="160"/>
      <c r="BP104" s="160"/>
      <c r="BQ104" s="160"/>
      <c r="BR104" s="135"/>
      <c r="BS104" s="160"/>
      <c r="BT104" s="161"/>
    </row>
    <row r="105" spans="1:72" ht="23.25" customHeight="1">
      <c r="A105" s="308">
        <v>94</v>
      </c>
      <c r="B105" s="449" t="s">
        <v>372</v>
      </c>
      <c r="C105" s="425" t="s">
        <v>239</v>
      </c>
      <c r="D105" s="425"/>
      <c r="E105" s="426" t="s">
        <v>350</v>
      </c>
      <c r="F105" s="427" t="s">
        <v>568</v>
      </c>
      <c r="G105" s="428" t="s">
        <v>239</v>
      </c>
      <c r="H105" s="431"/>
      <c r="I105" s="429">
        <v>20</v>
      </c>
      <c r="J105" s="429">
        <v>120</v>
      </c>
      <c r="K105" s="430">
        <f t="shared" si="1"/>
        <v>117.6</v>
      </c>
      <c r="L105" s="431" t="s">
        <v>374</v>
      </c>
      <c r="M105" s="429">
        <v>1</v>
      </c>
      <c r="N105" s="432"/>
      <c r="P105" s="160"/>
      <c r="Q105" s="135"/>
      <c r="R105" s="160"/>
      <c r="S105" s="160"/>
      <c r="T105" s="135"/>
      <c r="U105" s="160"/>
      <c r="V105" s="160"/>
      <c r="W105" s="160"/>
      <c r="X105" s="160"/>
      <c r="Y105" s="160"/>
      <c r="Z105" s="160"/>
      <c r="AA105" s="160"/>
      <c r="AB105" s="135"/>
      <c r="AC105" s="161"/>
      <c r="AD105" s="135"/>
      <c r="AE105" s="135"/>
      <c r="AF105" s="135"/>
      <c r="AG105" s="160"/>
      <c r="AH105" s="160"/>
      <c r="AI105" s="160"/>
      <c r="AJ105" s="160"/>
      <c r="AK105" s="160"/>
      <c r="AL105" s="160"/>
      <c r="AM105" s="135"/>
      <c r="AN105" s="160"/>
      <c r="AO105" s="160"/>
      <c r="AP105" s="161"/>
      <c r="AQ105" s="160"/>
      <c r="AR105" s="160"/>
      <c r="AS105" s="160"/>
      <c r="AT105" s="135"/>
      <c r="AU105" s="160"/>
      <c r="AV105" s="160"/>
      <c r="AW105" s="160"/>
      <c r="AX105" s="160"/>
      <c r="AY105" s="160"/>
      <c r="AZ105" s="160"/>
      <c r="BA105" s="160"/>
      <c r="BB105" s="160"/>
      <c r="BC105" s="135"/>
      <c r="BD105" s="160"/>
      <c r="BE105" s="160"/>
      <c r="BF105" s="160"/>
      <c r="BG105" s="160"/>
      <c r="BH105" s="135"/>
      <c r="BI105" s="160"/>
      <c r="BJ105" s="160"/>
      <c r="BK105" s="160"/>
      <c r="BL105" s="160"/>
      <c r="BM105" s="135"/>
      <c r="BN105" s="160"/>
      <c r="BO105" s="160"/>
      <c r="BP105" s="160"/>
      <c r="BQ105" s="160"/>
      <c r="BR105" s="135"/>
      <c r="BS105" s="160"/>
      <c r="BT105" s="161"/>
    </row>
    <row r="106" spans="1:72" ht="23.25" customHeight="1">
      <c r="A106" s="308">
        <v>95</v>
      </c>
      <c r="B106" s="449" t="s">
        <v>372</v>
      </c>
      <c r="C106" s="425" t="s">
        <v>239</v>
      </c>
      <c r="D106" s="425"/>
      <c r="E106" s="426" t="s">
        <v>350</v>
      </c>
      <c r="F106" s="427" t="s">
        <v>359</v>
      </c>
      <c r="G106" s="428" t="s">
        <v>239</v>
      </c>
      <c r="H106" s="431"/>
      <c r="I106" s="429">
        <v>20</v>
      </c>
      <c r="J106" s="429">
        <v>120</v>
      </c>
      <c r="K106" s="430">
        <f t="shared" si="1"/>
        <v>117.6</v>
      </c>
      <c r="L106" s="431" t="s">
        <v>374</v>
      </c>
      <c r="M106" s="429">
        <v>1</v>
      </c>
      <c r="N106" s="432"/>
      <c r="P106" s="160"/>
      <c r="Q106" s="135"/>
      <c r="R106" s="160"/>
      <c r="S106" s="160"/>
      <c r="T106" s="135"/>
      <c r="U106" s="160"/>
      <c r="V106" s="160"/>
      <c r="W106" s="160"/>
      <c r="X106" s="160"/>
      <c r="Y106" s="160"/>
      <c r="Z106" s="160"/>
      <c r="AA106" s="160"/>
      <c r="AB106" s="135"/>
      <c r="AC106" s="161"/>
      <c r="AD106" s="135"/>
      <c r="AE106" s="135"/>
      <c r="AF106" s="135"/>
      <c r="AG106" s="160"/>
      <c r="AH106" s="160"/>
      <c r="AI106" s="160"/>
      <c r="AJ106" s="160"/>
      <c r="AK106" s="160"/>
      <c r="AL106" s="160"/>
      <c r="AM106" s="135"/>
      <c r="AN106" s="160"/>
      <c r="AO106" s="160"/>
      <c r="AP106" s="161"/>
      <c r="AQ106" s="160"/>
      <c r="AR106" s="160"/>
      <c r="AS106" s="160"/>
      <c r="AT106" s="135"/>
      <c r="AU106" s="160"/>
      <c r="AV106" s="160"/>
      <c r="AW106" s="160"/>
      <c r="AX106" s="160"/>
      <c r="AY106" s="160"/>
      <c r="AZ106" s="160"/>
      <c r="BA106" s="160"/>
      <c r="BB106" s="160"/>
      <c r="BC106" s="135"/>
      <c r="BD106" s="160"/>
      <c r="BE106" s="160"/>
      <c r="BF106" s="160"/>
      <c r="BG106" s="160"/>
      <c r="BH106" s="135"/>
      <c r="BI106" s="160"/>
      <c r="BJ106" s="160"/>
      <c r="BK106" s="160"/>
      <c r="BL106" s="160"/>
      <c r="BM106" s="135"/>
      <c r="BN106" s="160"/>
      <c r="BO106" s="160"/>
      <c r="BP106" s="160"/>
      <c r="BQ106" s="160"/>
      <c r="BR106" s="135"/>
      <c r="BS106" s="160"/>
      <c r="BT106" s="161"/>
    </row>
    <row r="107" spans="1:72" ht="23.25" customHeight="1">
      <c r="A107" s="308">
        <v>96</v>
      </c>
      <c r="B107" s="449" t="s">
        <v>372</v>
      </c>
      <c r="C107" s="425" t="s">
        <v>239</v>
      </c>
      <c r="D107" s="425"/>
      <c r="E107" s="426" t="s">
        <v>350</v>
      </c>
      <c r="F107" s="427" t="s">
        <v>569</v>
      </c>
      <c r="G107" s="428" t="s">
        <v>239</v>
      </c>
      <c r="H107" s="431"/>
      <c r="I107" s="429">
        <v>20</v>
      </c>
      <c r="J107" s="429">
        <v>90</v>
      </c>
      <c r="K107" s="430">
        <f t="shared" si="1"/>
        <v>88.2</v>
      </c>
      <c r="L107" s="431" t="s">
        <v>374</v>
      </c>
      <c r="M107" s="429">
        <v>1</v>
      </c>
      <c r="N107" s="432"/>
      <c r="P107" s="160"/>
      <c r="Q107" s="135"/>
      <c r="R107" s="160"/>
      <c r="S107" s="160"/>
      <c r="T107" s="135"/>
      <c r="U107" s="160"/>
      <c r="V107" s="160"/>
      <c r="W107" s="160"/>
      <c r="X107" s="160"/>
      <c r="Y107" s="160"/>
      <c r="Z107" s="160"/>
      <c r="AA107" s="160"/>
      <c r="AB107" s="135"/>
      <c r="AC107" s="161"/>
      <c r="AD107" s="135"/>
      <c r="AE107" s="135"/>
      <c r="AF107" s="135"/>
      <c r="AG107" s="160"/>
      <c r="AH107" s="160"/>
      <c r="AI107" s="160"/>
      <c r="AJ107" s="160"/>
      <c r="AK107" s="160"/>
      <c r="AL107" s="160"/>
      <c r="AM107" s="135"/>
      <c r="AN107" s="160"/>
      <c r="AO107" s="160"/>
      <c r="AP107" s="161"/>
      <c r="AQ107" s="160"/>
      <c r="AR107" s="160"/>
      <c r="AS107" s="160"/>
      <c r="AT107" s="135"/>
      <c r="AU107" s="160"/>
      <c r="AV107" s="160"/>
      <c r="AW107" s="160"/>
      <c r="AX107" s="160"/>
      <c r="AY107" s="160"/>
      <c r="AZ107" s="160"/>
      <c r="BA107" s="160"/>
      <c r="BB107" s="160"/>
      <c r="BC107" s="135"/>
      <c r="BD107" s="160"/>
      <c r="BE107" s="160"/>
      <c r="BF107" s="160"/>
      <c r="BG107" s="160"/>
      <c r="BH107" s="135"/>
      <c r="BI107" s="160"/>
      <c r="BJ107" s="160"/>
      <c r="BK107" s="160"/>
      <c r="BL107" s="160"/>
      <c r="BM107" s="135"/>
      <c r="BN107" s="160"/>
      <c r="BO107" s="160"/>
      <c r="BP107" s="160"/>
      <c r="BQ107" s="160"/>
      <c r="BR107" s="135"/>
      <c r="BS107" s="160"/>
      <c r="BT107" s="161"/>
    </row>
    <row r="108" spans="1:72" ht="23.25" customHeight="1">
      <c r="A108" s="308">
        <v>97</v>
      </c>
      <c r="B108" s="449" t="s">
        <v>372</v>
      </c>
      <c r="C108" s="425" t="s">
        <v>239</v>
      </c>
      <c r="D108" s="425"/>
      <c r="E108" s="426" t="s">
        <v>350</v>
      </c>
      <c r="F108" s="427" t="s">
        <v>539</v>
      </c>
      <c r="G108" s="428" t="s">
        <v>239</v>
      </c>
      <c r="H108" s="431"/>
      <c r="I108" s="429">
        <v>20</v>
      </c>
      <c r="J108" s="429">
        <v>120</v>
      </c>
      <c r="K108" s="430">
        <f aca="true" t="shared" si="2" ref="K108:K117">J108*0.98</f>
        <v>117.6</v>
      </c>
      <c r="L108" s="431" t="s">
        <v>374</v>
      </c>
      <c r="M108" s="429">
        <v>1</v>
      </c>
      <c r="N108" s="432"/>
      <c r="P108" s="160"/>
      <c r="Q108" s="135"/>
      <c r="R108" s="160"/>
      <c r="S108" s="160"/>
      <c r="T108" s="135"/>
      <c r="U108" s="160"/>
      <c r="V108" s="160"/>
      <c r="W108" s="160"/>
      <c r="X108" s="160"/>
      <c r="Y108" s="160"/>
      <c r="Z108" s="160"/>
      <c r="AA108" s="160"/>
      <c r="AB108" s="135"/>
      <c r="AC108" s="161"/>
      <c r="AD108" s="135"/>
      <c r="AE108" s="135"/>
      <c r="AF108" s="135"/>
      <c r="AG108" s="160"/>
      <c r="AH108" s="160"/>
      <c r="AI108" s="160"/>
      <c r="AJ108" s="160"/>
      <c r="AK108" s="160"/>
      <c r="AL108" s="160"/>
      <c r="AM108" s="135"/>
      <c r="AN108" s="160"/>
      <c r="AO108" s="160"/>
      <c r="AP108" s="161"/>
      <c r="AQ108" s="160"/>
      <c r="AR108" s="160"/>
      <c r="AS108" s="160"/>
      <c r="AT108" s="135"/>
      <c r="AU108" s="160"/>
      <c r="AV108" s="160"/>
      <c r="AW108" s="160"/>
      <c r="AX108" s="160"/>
      <c r="AY108" s="160"/>
      <c r="AZ108" s="160"/>
      <c r="BA108" s="160"/>
      <c r="BB108" s="160"/>
      <c r="BC108" s="135"/>
      <c r="BD108" s="160"/>
      <c r="BE108" s="160"/>
      <c r="BF108" s="160"/>
      <c r="BG108" s="160"/>
      <c r="BH108" s="135"/>
      <c r="BI108" s="160"/>
      <c r="BJ108" s="160"/>
      <c r="BK108" s="160"/>
      <c r="BL108" s="160"/>
      <c r="BM108" s="135"/>
      <c r="BN108" s="160"/>
      <c r="BO108" s="160"/>
      <c r="BP108" s="160"/>
      <c r="BQ108" s="160"/>
      <c r="BR108" s="135"/>
      <c r="BS108" s="160"/>
      <c r="BT108" s="161"/>
    </row>
    <row r="109" spans="1:72" ht="23.25" customHeight="1">
      <c r="A109" s="308">
        <v>98</v>
      </c>
      <c r="B109" s="449" t="s">
        <v>372</v>
      </c>
      <c r="C109" s="425" t="s">
        <v>239</v>
      </c>
      <c r="D109" s="425"/>
      <c r="E109" s="426" t="s">
        <v>350</v>
      </c>
      <c r="F109" s="427" t="s">
        <v>529</v>
      </c>
      <c r="G109" s="428" t="s">
        <v>239</v>
      </c>
      <c r="H109" s="431"/>
      <c r="I109" s="429">
        <v>20</v>
      </c>
      <c r="J109" s="429">
        <v>120</v>
      </c>
      <c r="K109" s="430">
        <f t="shared" si="2"/>
        <v>117.6</v>
      </c>
      <c r="L109" s="431" t="s">
        <v>374</v>
      </c>
      <c r="M109" s="429">
        <v>1</v>
      </c>
      <c r="N109" s="432"/>
      <c r="P109" s="160"/>
      <c r="Q109" s="135"/>
      <c r="R109" s="160"/>
      <c r="S109" s="160"/>
      <c r="T109" s="135"/>
      <c r="U109" s="160"/>
      <c r="V109" s="160"/>
      <c r="W109" s="160"/>
      <c r="X109" s="160"/>
      <c r="Y109" s="160"/>
      <c r="Z109" s="160"/>
      <c r="AA109" s="160"/>
      <c r="AB109" s="135"/>
      <c r="AC109" s="161"/>
      <c r="AD109" s="135"/>
      <c r="AE109" s="135"/>
      <c r="AF109" s="135"/>
      <c r="AG109" s="160"/>
      <c r="AH109" s="160"/>
      <c r="AI109" s="160"/>
      <c r="AJ109" s="160"/>
      <c r="AK109" s="160"/>
      <c r="AL109" s="160"/>
      <c r="AM109" s="135"/>
      <c r="AN109" s="160"/>
      <c r="AO109" s="160"/>
      <c r="AP109" s="161"/>
      <c r="AQ109" s="160"/>
      <c r="AR109" s="160"/>
      <c r="AS109" s="160"/>
      <c r="AT109" s="135"/>
      <c r="AU109" s="160"/>
      <c r="AV109" s="160"/>
      <c r="AW109" s="160"/>
      <c r="AX109" s="160"/>
      <c r="AY109" s="160"/>
      <c r="AZ109" s="160"/>
      <c r="BA109" s="160"/>
      <c r="BB109" s="160"/>
      <c r="BC109" s="135"/>
      <c r="BD109" s="160"/>
      <c r="BE109" s="160"/>
      <c r="BF109" s="160"/>
      <c r="BG109" s="160"/>
      <c r="BH109" s="135"/>
      <c r="BI109" s="160"/>
      <c r="BJ109" s="160"/>
      <c r="BK109" s="160"/>
      <c r="BL109" s="160"/>
      <c r="BM109" s="135"/>
      <c r="BN109" s="160"/>
      <c r="BO109" s="160"/>
      <c r="BP109" s="160"/>
      <c r="BQ109" s="160"/>
      <c r="BR109" s="135"/>
      <c r="BS109" s="160"/>
      <c r="BT109" s="161"/>
    </row>
    <row r="110" spans="1:72" ht="23.25" customHeight="1">
      <c r="A110" s="308">
        <v>99</v>
      </c>
      <c r="B110" s="449" t="s">
        <v>372</v>
      </c>
      <c r="C110" s="425" t="s">
        <v>239</v>
      </c>
      <c r="D110" s="425"/>
      <c r="E110" s="426" t="s">
        <v>350</v>
      </c>
      <c r="F110" s="427" t="s">
        <v>570</v>
      </c>
      <c r="G110" s="428" t="s">
        <v>239</v>
      </c>
      <c r="H110" s="431"/>
      <c r="I110" s="429">
        <v>20</v>
      </c>
      <c r="J110" s="429">
        <v>120</v>
      </c>
      <c r="K110" s="430">
        <f t="shared" si="2"/>
        <v>117.6</v>
      </c>
      <c r="L110" s="431" t="s">
        <v>374</v>
      </c>
      <c r="M110" s="429">
        <v>1</v>
      </c>
      <c r="N110" s="432"/>
      <c r="P110" s="160"/>
      <c r="Q110" s="135"/>
      <c r="R110" s="160"/>
      <c r="S110" s="160"/>
      <c r="T110" s="135"/>
      <c r="U110" s="160"/>
      <c r="V110" s="160"/>
      <c r="W110" s="160"/>
      <c r="X110" s="160"/>
      <c r="Y110" s="160"/>
      <c r="Z110" s="160"/>
      <c r="AA110" s="160"/>
      <c r="AB110" s="135"/>
      <c r="AC110" s="161"/>
      <c r="AD110" s="135"/>
      <c r="AE110" s="135"/>
      <c r="AF110" s="135"/>
      <c r="AG110" s="160"/>
      <c r="AH110" s="160"/>
      <c r="AI110" s="160"/>
      <c r="AJ110" s="160"/>
      <c r="AK110" s="160"/>
      <c r="AL110" s="160"/>
      <c r="AM110" s="135"/>
      <c r="AN110" s="160"/>
      <c r="AO110" s="160"/>
      <c r="AP110" s="161"/>
      <c r="AQ110" s="160"/>
      <c r="AR110" s="160"/>
      <c r="AS110" s="160"/>
      <c r="AT110" s="135"/>
      <c r="AU110" s="160"/>
      <c r="AV110" s="160"/>
      <c r="AW110" s="160"/>
      <c r="AX110" s="160"/>
      <c r="AY110" s="160"/>
      <c r="AZ110" s="160"/>
      <c r="BA110" s="160"/>
      <c r="BB110" s="160"/>
      <c r="BC110" s="135"/>
      <c r="BD110" s="160"/>
      <c r="BE110" s="160"/>
      <c r="BF110" s="160"/>
      <c r="BG110" s="160"/>
      <c r="BH110" s="135"/>
      <c r="BI110" s="160"/>
      <c r="BJ110" s="160"/>
      <c r="BK110" s="160"/>
      <c r="BL110" s="160"/>
      <c r="BM110" s="135"/>
      <c r="BN110" s="160"/>
      <c r="BO110" s="160"/>
      <c r="BP110" s="160"/>
      <c r="BQ110" s="160"/>
      <c r="BR110" s="135"/>
      <c r="BS110" s="160"/>
      <c r="BT110" s="161"/>
    </row>
    <row r="111" spans="1:72" ht="23.25" customHeight="1">
      <c r="A111" s="308">
        <v>100</v>
      </c>
      <c r="B111" s="449" t="s">
        <v>372</v>
      </c>
      <c r="C111" s="425" t="s">
        <v>239</v>
      </c>
      <c r="D111" s="425"/>
      <c r="E111" s="426" t="s">
        <v>350</v>
      </c>
      <c r="F111" s="427" t="s">
        <v>571</v>
      </c>
      <c r="G111" s="428" t="s">
        <v>239</v>
      </c>
      <c r="H111" s="431"/>
      <c r="I111" s="429">
        <v>20</v>
      </c>
      <c r="J111" s="429">
        <v>120</v>
      </c>
      <c r="K111" s="430">
        <f t="shared" si="2"/>
        <v>117.6</v>
      </c>
      <c r="L111" s="431" t="s">
        <v>374</v>
      </c>
      <c r="M111" s="429">
        <v>1</v>
      </c>
      <c r="N111" s="432"/>
      <c r="P111" s="160"/>
      <c r="Q111" s="135"/>
      <c r="R111" s="160"/>
      <c r="S111" s="160"/>
      <c r="T111" s="135"/>
      <c r="U111" s="160"/>
      <c r="V111" s="160"/>
      <c r="W111" s="160"/>
      <c r="X111" s="160"/>
      <c r="Y111" s="160"/>
      <c r="Z111" s="160"/>
      <c r="AA111" s="160"/>
      <c r="AB111" s="135"/>
      <c r="AC111" s="161"/>
      <c r="AD111" s="135"/>
      <c r="AE111" s="135"/>
      <c r="AF111" s="135"/>
      <c r="AG111" s="160"/>
      <c r="AH111" s="160"/>
      <c r="AI111" s="160"/>
      <c r="AJ111" s="160"/>
      <c r="AK111" s="160"/>
      <c r="AL111" s="160"/>
      <c r="AM111" s="135"/>
      <c r="AN111" s="160"/>
      <c r="AO111" s="160"/>
      <c r="AP111" s="161"/>
      <c r="AQ111" s="160"/>
      <c r="AR111" s="160"/>
      <c r="AS111" s="160"/>
      <c r="AT111" s="135"/>
      <c r="AU111" s="160"/>
      <c r="AV111" s="160"/>
      <c r="AW111" s="160"/>
      <c r="AX111" s="160"/>
      <c r="AY111" s="160"/>
      <c r="AZ111" s="160"/>
      <c r="BA111" s="160"/>
      <c r="BB111" s="160"/>
      <c r="BC111" s="135"/>
      <c r="BD111" s="160"/>
      <c r="BE111" s="160"/>
      <c r="BF111" s="160"/>
      <c r="BG111" s="160"/>
      <c r="BH111" s="135"/>
      <c r="BI111" s="160"/>
      <c r="BJ111" s="160"/>
      <c r="BK111" s="160"/>
      <c r="BL111" s="160"/>
      <c r="BM111" s="135"/>
      <c r="BN111" s="160"/>
      <c r="BO111" s="160"/>
      <c r="BP111" s="160"/>
      <c r="BQ111" s="160"/>
      <c r="BR111" s="135"/>
      <c r="BS111" s="160"/>
      <c r="BT111" s="161"/>
    </row>
    <row r="112" spans="1:72" ht="23.25" customHeight="1">
      <c r="A112" s="308">
        <v>101</v>
      </c>
      <c r="B112" s="449" t="s">
        <v>372</v>
      </c>
      <c r="C112" s="425" t="s">
        <v>239</v>
      </c>
      <c r="D112" s="425"/>
      <c r="E112" s="426" t="s">
        <v>350</v>
      </c>
      <c r="F112" s="427" t="s">
        <v>572</v>
      </c>
      <c r="G112" s="428" t="s">
        <v>239</v>
      </c>
      <c r="H112" s="431"/>
      <c r="I112" s="429">
        <v>20</v>
      </c>
      <c r="J112" s="429">
        <v>90</v>
      </c>
      <c r="K112" s="430">
        <f t="shared" si="2"/>
        <v>88.2</v>
      </c>
      <c r="L112" s="431" t="s">
        <v>374</v>
      </c>
      <c r="M112" s="429">
        <v>1</v>
      </c>
      <c r="N112" s="432"/>
      <c r="P112" s="160"/>
      <c r="Q112" s="135"/>
      <c r="R112" s="160"/>
      <c r="S112" s="160"/>
      <c r="T112" s="135"/>
      <c r="U112" s="160"/>
      <c r="V112" s="160"/>
      <c r="W112" s="160"/>
      <c r="X112" s="160"/>
      <c r="Y112" s="160"/>
      <c r="Z112" s="160"/>
      <c r="AA112" s="160"/>
      <c r="AB112" s="135"/>
      <c r="AC112" s="161"/>
      <c r="AD112" s="135"/>
      <c r="AE112" s="135"/>
      <c r="AF112" s="135"/>
      <c r="AG112" s="160"/>
      <c r="AH112" s="160"/>
      <c r="AI112" s="160"/>
      <c r="AJ112" s="160"/>
      <c r="AK112" s="160"/>
      <c r="AL112" s="160"/>
      <c r="AM112" s="135"/>
      <c r="AN112" s="160"/>
      <c r="AO112" s="160"/>
      <c r="AP112" s="161"/>
      <c r="AQ112" s="160"/>
      <c r="AR112" s="160"/>
      <c r="AS112" s="160"/>
      <c r="AT112" s="135"/>
      <c r="AU112" s="160"/>
      <c r="AV112" s="160"/>
      <c r="AW112" s="160"/>
      <c r="AX112" s="160"/>
      <c r="AY112" s="160"/>
      <c r="AZ112" s="160"/>
      <c r="BA112" s="160"/>
      <c r="BB112" s="160"/>
      <c r="BC112" s="135"/>
      <c r="BD112" s="160"/>
      <c r="BE112" s="160"/>
      <c r="BF112" s="160"/>
      <c r="BG112" s="160"/>
      <c r="BH112" s="135"/>
      <c r="BI112" s="160"/>
      <c r="BJ112" s="160"/>
      <c r="BK112" s="160"/>
      <c r="BL112" s="160"/>
      <c r="BM112" s="135"/>
      <c r="BN112" s="160"/>
      <c r="BO112" s="160"/>
      <c r="BP112" s="160"/>
      <c r="BQ112" s="160"/>
      <c r="BR112" s="135"/>
      <c r="BS112" s="160"/>
      <c r="BT112" s="161"/>
    </row>
    <row r="113" spans="1:72" ht="23.25" customHeight="1">
      <c r="A113" s="308">
        <v>102</v>
      </c>
      <c r="B113" s="449" t="s">
        <v>372</v>
      </c>
      <c r="C113" s="425" t="s">
        <v>239</v>
      </c>
      <c r="D113" s="425"/>
      <c r="E113" s="426" t="s">
        <v>350</v>
      </c>
      <c r="F113" s="427" t="s">
        <v>529</v>
      </c>
      <c r="G113" s="428" t="s">
        <v>239</v>
      </c>
      <c r="H113" s="431"/>
      <c r="I113" s="429">
        <v>20</v>
      </c>
      <c r="J113" s="429">
        <v>90</v>
      </c>
      <c r="K113" s="430">
        <f t="shared" si="2"/>
        <v>88.2</v>
      </c>
      <c r="L113" s="431" t="s">
        <v>374</v>
      </c>
      <c r="M113" s="429">
        <v>1</v>
      </c>
      <c r="N113" s="432"/>
      <c r="P113" s="160"/>
      <c r="Q113" s="135"/>
      <c r="R113" s="160"/>
      <c r="S113" s="160"/>
      <c r="T113" s="135"/>
      <c r="U113" s="160"/>
      <c r="V113" s="160"/>
      <c r="W113" s="160"/>
      <c r="X113" s="160"/>
      <c r="Y113" s="160"/>
      <c r="Z113" s="160"/>
      <c r="AA113" s="160"/>
      <c r="AB113" s="135"/>
      <c r="AC113" s="161"/>
      <c r="AD113" s="135"/>
      <c r="AE113" s="135"/>
      <c r="AF113" s="135"/>
      <c r="AG113" s="160"/>
      <c r="AH113" s="160"/>
      <c r="AI113" s="160"/>
      <c r="AJ113" s="160"/>
      <c r="AK113" s="160"/>
      <c r="AL113" s="160"/>
      <c r="AM113" s="135"/>
      <c r="AN113" s="160"/>
      <c r="AO113" s="160"/>
      <c r="AP113" s="161"/>
      <c r="AQ113" s="160"/>
      <c r="AR113" s="160"/>
      <c r="AS113" s="160"/>
      <c r="AT113" s="135"/>
      <c r="AU113" s="160"/>
      <c r="AV113" s="160"/>
      <c r="AW113" s="160"/>
      <c r="AX113" s="160"/>
      <c r="AY113" s="160"/>
      <c r="AZ113" s="160"/>
      <c r="BA113" s="160"/>
      <c r="BB113" s="160"/>
      <c r="BC113" s="135"/>
      <c r="BD113" s="160"/>
      <c r="BE113" s="160"/>
      <c r="BF113" s="160"/>
      <c r="BG113" s="160"/>
      <c r="BH113" s="135"/>
      <c r="BI113" s="160"/>
      <c r="BJ113" s="160"/>
      <c r="BK113" s="160"/>
      <c r="BL113" s="160"/>
      <c r="BM113" s="135"/>
      <c r="BN113" s="160"/>
      <c r="BO113" s="160"/>
      <c r="BP113" s="160"/>
      <c r="BQ113" s="160"/>
      <c r="BR113" s="135"/>
      <c r="BS113" s="160"/>
      <c r="BT113" s="161"/>
    </row>
    <row r="114" spans="1:72" ht="23.25" customHeight="1">
      <c r="A114" s="308">
        <v>103</v>
      </c>
      <c r="B114" s="449" t="s">
        <v>372</v>
      </c>
      <c r="C114" s="425" t="s">
        <v>239</v>
      </c>
      <c r="D114" s="425"/>
      <c r="E114" s="426" t="s">
        <v>350</v>
      </c>
      <c r="F114" s="427" t="s">
        <v>573</v>
      </c>
      <c r="G114" s="428" t="s">
        <v>239</v>
      </c>
      <c r="H114" s="431"/>
      <c r="I114" s="429">
        <v>20</v>
      </c>
      <c r="J114" s="429">
        <v>120</v>
      </c>
      <c r="K114" s="430">
        <f t="shared" si="2"/>
        <v>117.6</v>
      </c>
      <c r="L114" s="431" t="s">
        <v>374</v>
      </c>
      <c r="M114" s="429">
        <v>1</v>
      </c>
      <c r="N114" s="432"/>
      <c r="P114" s="160"/>
      <c r="Q114" s="135"/>
      <c r="R114" s="160"/>
      <c r="S114" s="160"/>
      <c r="T114" s="135"/>
      <c r="U114" s="160"/>
      <c r="V114" s="160"/>
      <c r="W114" s="160"/>
      <c r="X114" s="160"/>
      <c r="Y114" s="160"/>
      <c r="Z114" s="160"/>
      <c r="AA114" s="160"/>
      <c r="AB114" s="135"/>
      <c r="AC114" s="161"/>
      <c r="AD114" s="135"/>
      <c r="AE114" s="135"/>
      <c r="AF114" s="135"/>
      <c r="AG114" s="160"/>
      <c r="AH114" s="160"/>
      <c r="AI114" s="160"/>
      <c r="AJ114" s="160"/>
      <c r="AK114" s="160"/>
      <c r="AL114" s="160"/>
      <c r="AM114" s="135"/>
      <c r="AN114" s="160"/>
      <c r="AO114" s="160"/>
      <c r="AP114" s="161"/>
      <c r="AQ114" s="160"/>
      <c r="AR114" s="160"/>
      <c r="AS114" s="160"/>
      <c r="AT114" s="135"/>
      <c r="AU114" s="160"/>
      <c r="AV114" s="160"/>
      <c r="AW114" s="160"/>
      <c r="AX114" s="160"/>
      <c r="AY114" s="160"/>
      <c r="AZ114" s="160"/>
      <c r="BA114" s="160"/>
      <c r="BB114" s="160"/>
      <c r="BC114" s="135"/>
      <c r="BD114" s="160"/>
      <c r="BE114" s="160"/>
      <c r="BF114" s="160"/>
      <c r="BG114" s="160"/>
      <c r="BH114" s="135"/>
      <c r="BI114" s="160"/>
      <c r="BJ114" s="160"/>
      <c r="BK114" s="160"/>
      <c r="BL114" s="160"/>
      <c r="BM114" s="135"/>
      <c r="BN114" s="160"/>
      <c r="BO114" s="160"/>
      <c r="BP114" s="160"/>
      <c r="BQ114" s="160"/>
      <c r="BR114" s="135"/>
      <c r="BS114" s="160"/>
      <c r="BT114" s="161"/>
    </row>
    <row r="115" spans="1:72" ht="23.25" customHeight="1">
      <c r="A115" s="308">
        <v>104</v>
      </c>
      <c r="B115" s="449" t="s">
        <v>372</v>
      </c>
      <c r="C115" s="425" t="s">
        <v>239</v>
      </c>
      <c r="D115" s="425"/>
      <c r="E115" s="426" t="s">
        <v>350</v>
      </c>
      <c r="F115" s="427" t="s">
        <v>574</v>
      </c>
      <c r="G115" s="428" t="s">
        <v>239</v>
      </c>
      <c r="H115" s="431"/>
      <c r="I115" s="429">
        <v>20</v>
      </c>
      <c r="J115" s="429">
        <v>120</v>
      </c>
      <c r="K115" s="430">
        <f t="shared" si="2"/>
        <v>117.6</v>
      </c>
      <c r="L115" s="431" t="s">
        <v>374</v>
      </c>
      <c r="M115" s="429">
        <v>1</v>
      </c>
      <c r="N115" s="432"/>
      <c r="P115" s="160"/>
      <c r="Q115" s="135"/>
      <c r="R115" s="160"/>
      <c r="S115" s="160"/>
      <c r="T115" s="135"/>
      <c r="U115" s="160"/>
      <c r="V115" s="160"/>
      <c r="W115" s="160"/>
      <c r="X115" s="160"/>
      <c r="Y115" s="160"/>
      <c r="Z115" s="160"/>
      <c r="AA115" s="160"/>
      <c r="AB115" s="135"/>
      <c r="AC115" s="161"/>
      <c r="AD115" s="135"/>
      <c r="AE115" s="135"/>
      <c r="AF115" s="135"/>
      <c r="AG115" s="160"/>
      <c r="AH115" s="160"/>
      <c r="AI115" s="160"/>
      <c r="AJ115" s="160"/>
      <c r="AK115" s="160"/>
      <c r="AL115" s="160"/>
      <c r="AM115" s="135"/>
      <c r="AN115" s="160"/>
      <c r="AO115" s="160"/>
      <c r="AP115" s="161"/>
      <c r="AQ115" s="160"/>
      <c r="AR115" s="160"/>
      <c r="AS115" s="160"/>
      <c r="AT115" s="135"/>
      <c r="AU115" s="160"/>
      <c r="AV115" s="160"/>
      <c r="AW115" s="160"/>
      <c r="AX115" s="160"/>
      <c r="AY115" s="160"/>
      <c r="AZ115" s="160"/>
      <c r="BA115" s="160"/>
      <c r="BB115" s="160"/>
      <c r="BC115" s="135"/>
      <c r="BD115" s="160"/>
      <c r="BE115" s="160"/>
      <c r="BF115" s="160"/>
      <c r="BG115" s="160"/>
      <c r="BH115" s="135"/>
      <c r="BI115" s="160"/>
      <c r="BJ115" s="160"/>
      <c r="BK115" s="160"/>
      <c r="BL115" s="160"/>
      <c r="BM115" s="135"/>
      <c r="BN115" s="160"/>
      <c r="BO115" s="160"/>
      <c r="BP115" s="160"/>
      <c r="BQ115" s="160"/>
      <c r="BR115" s="135"/>
      <c r="BS115" s="160"/>
      <c r="BT115" s="161"/>
    </row>
    <row r="116" spans="1:72" ht="23.25" customHeight="1">
      <c r="A116" s="308">
        <v>105</v>
      </c>
      <c r="B116" s="449" t="s">
        <v>372</v>
      </c>
      <c r="C116" s="425" t="s">
        <v>239</v>
      </c>
      <c r="D116" s="425"/>
      <c r="E116" s="426" t="s">
        <v>350</v>
      </c>
      <c r="F116" s="427" t="s">
        <v>575</v>
      </c>
      <c r="G116" s="428" t="s">
        <v>239</v>
      </c>
      <c r="H116" s="431"/>
      <c r="I116" s="429">
        <v>20</v>
      </c>
      <c r="J116" s="429">
        <v>90</v>
      </c>
      <c r="K116" s="430">
        <f t="shared" si="2"/>
        <v>88.2</v>
      </c>
      <c r="L116" s="431" t="s">
        <v>374</v>
      </c>
      <c r="M116" s="429">
        <v>1</v>
      </c>
      <c r="N116" s="432"/>
      <c r="P116" s="160"/>
      <c r="Q116" s="135"/>
      <c r="R116" s="160"/>
      <c r="S116" s="160"/>
      <c r="T116" s="135"/>
      <c r="U116" s="160"/>
      <c r="V116" s="160"/>
      <c r="W116" s="160"/>
      <c r="X116" s="160"/>
      <c r="Y116" s="160"/>
      <c r="Z116" s="160"/>
      <c r="AA116" s="160"/>
      <c r="AB116" s="135"/>
      <c r="AC116" s="161"/>
      <c r="AD116" s="135"/>
      <c r="AE116" s="135"/>
      <c r="AF116" s="135"/>
      <c r="AG116" s="160"/>
      <c r="AH116" s="160"/>
      <c r="AI116" s="160"/>
      <c r="AJ116" s="160"/>
      <c r="AK116" s="160"/>
      <c r="AL116" s="160"/>
      <c r="AM116" s="135"/>
      <c r="AN116" s="160"/>
      <c r="AO116" s="160"/>
      <c r="AP116" s="161"/>
      <c r="AQ116" s="160"/>
      <c r="AR116" s="160"/>
      <c r="AS116" s="160"/>
      <c r="AT116" s="135"/>
      <c r="AU116" s="160"/>
      <c r="AV116" s="160"/>
      <c r="AW116" s="160"/>
      <c r="AX116" s="160"/>
      <c r="AY116" s="160"/>
      <c r="AZ116" s="160"/>
      <c r="BA116" s="160"/>
      <c r="BB116" s="160"/>
      <c r="BC116" s="135"/>
      <c r="BD116" s="160"/>
      <c r="BE116" s="160"/>
      <c r="BF116" s="160"/>
      <c r="BG116" s="160"/>
      <c r="BH116" s="135"/>
      <c r="BI116" s="160"/>
      <c r="BJ116" s="160"/>
      <c r="BK116" s="160"/>
      <c r="BL116" s="160"/>
      <c r="BM116" s="135"/>
      <c r="BN116" s="160"/>
      <c r="BO116" s="160"/>
      <c r="BP116" s="160"/>
      <c r="BQ116" s="160"/>
      <c r="BR116" s="135"/>
      <c r="BS116" s="160"/>
      <c r="BT116" s="161"/>
    </row>
    <row r="117" spans="1:72" ht="23.25" customHeight="1">
      <c r="A117" s="308">
        <v>106</v>
      </c>
      <c r="B117" s="449" t="s">
        <v>372</v>
      </c>
      <c r="C117" s="425" t="s">
        <v>239</v>
      </c>
      <c r="D117" s="425"/>
      <c r="E117" s="426" t="s">
        <v>350</v>
      </c>
      <c r="F117" s="427" t="s">
        <v>576</v>
      </c>
      <c r="G117" s="428" t="s">
        <v>239</v>
      </c>
      <c r="H117" s="431"/>
      <c r="I117" s="429">
        <v>20</v>
      </c>
      <c r="J117" s="429">
        <v>90</v>
      </c>
      <c r="K117" s="430">
        <f t="shared" si="2"/>
        <v>88.2</v>
      </c>
      <c r="L117" s="431" t="s">
        <v>374</v>
      </c>
      <c r="M117" s="429">
        <v>1</v>
      </c>
      <c r="N117" s="432"/>
      <c r="P117" s="160"/>
      <c r="Q117" s="135"/>
      <c r="R117" s="160"/>
      <c r="S117" s="160"/>
      <c r="T117" s="135"/>
      <c r="U117" s="160"/>
      <c r="V117" s="160"/>
      <c r="W117" s="160"/>
      <c r="X117" s="160"/>
      <c r="Y117" s="160"/>
      <c r="Z117" s="160"/>
      <c r="AA117" s="160"/>
      <c r="AB117" s="135"/>
      <c r="AC117" s="161"/>
      <c r="AD117" s="135"/>
      <c r="AE117" s="135"/>
      <c r="AF117" s="135"/>
      <c r="AG117" s="160"/>
      <c r="AH117" s="160"/>
      <c r="AI117" s="160"/>
      <c r="AJ117" s="160"/>
      <c r="AK117" s="160"/>
      <c r="AL117" s="160"/>
      <c r="AM117" s="135"/>
      <c r="AN117" s="160"/>
      <c r="AO117" s="160"/>
      <c r="AP117" s="161"/>
      <c r="AQ117" s="160"/>
      <c r="AR117" s="160"/>
      <c r="AS117" s="160"/>
      <c r="AT117" s="135"/>
      <c r="AU117" s="160"/>
      <c r="AV117" s="160"/>
      <c r="AW117" s="160"/>
      <c r="AX117" s="160"/>
      <c r="AY117" s="160"/>
      <c r="AZ117" s="160"/>
      <c r="BA117" s="160"/>
      <c r="BB117" s="160"/>
      <c r="BC117" s="135"/>
      <c r="BD117" s="160"/>
      <c r="BE117" s="160"/>
      <c r="BF117" s="160"/>
      <c r="BG117" s="160"/>
      <c r="BH117" s="135"/>
      <c r="BI117" s="160"/>
      <c r="BJ117" s="160"/>
      <c r="BK117" s="160"/>
      <c r="BL117" s="160"/>
      <c r="BM117" s="135"/>
      <c r="BN117" s="160"/>
      <c r="BO117" s="160"/>
      <c r="BP117" s="160"/>
      <c r="BQ117" s="160"/>
      <c r="BR117" s="135"/>
      <c r="BS117" s="160"/>
      <c r="BT117" s="161"/>
    </row>
    <row r="118" spans="1:72" ht="18" customHeight="1">
      <c r="A118" s="297"/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</row>
    <row r="119" spans="1:72" ht="18" customHeight="1">
      <c r="A119" s="196" t="s">
        <v>257</v>
      </c>
      <c r="B119" s="162"/>
      <c r="C119" s="143"/>
      <c r="D119" s="143"/>
      <c r="E119" s="143"/>
      <c r="F119" s="144"/>
      <c r="G119" s="144"/>
      <c r="H119" s="144"/>
      <c r="I119" s="396">
        <f>SUM(I14:I118)</f>
        <v>1960</v>
      </c>
      <c r="J119" s="397">
        <f>SUM(J12:J117)</f>
        <v>10825</v>
      </c>
      <c r="K119" s="397">
        <f>SUM(K12:K117)</f>
        <v>10608.500000000005</v>
      </c>
      <c r="L119" s="398"/>
      <c r="M119" s="397">
        <v>74</v>
      </c>
      <c r="N119" s="396">
        <f>SUM(N12:N118)</f>
        <v>0</v>
      </c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</row>
    <row r="120" spans="16:72" ht="13.5"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</row>
    <row r="121" spans="16:72" ht="13.5"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</row>
    <row r="122" spans="1:72" ht="13.5">
      <c r="A122" s="129" t="s">
        <v>290</v>
      </c>
      <c r="C122" s="129">
        <f>COUNTA(A12:A118)</f>
        <v>106</v>
      </c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</row>
    <row r="123" spans="16:72" ht="13.5"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</row>
    <row r="124" spans="16:72" ht="13.5"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</row>
    <row r="125" spans="16:72" ht="13.5"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</row>
    <row r="126" spans="16:72" ht="13.5"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</row>
    <row r="127" spans="16:72" ht="13.5"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</row>
    <row r="128" spans="16:72" ht="13.5"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</row>
    <row r="129" spans="16:72" ht="13.5"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</row>
    <row r="130" spans="16:72" ht="13.5"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</row>
    <row r="131" spans="2:72" ht="13.5">
      <c r="B131" s="129" t="s">
        <v>290</v>
      </c>
      <c r="C131" s="129">
        <v>30</v>
      </c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</row>
    <row r="132" spans="16:72" ht="13.5"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</row>
    <row r="133" spans="16:72" ht="13.5"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</row>
    <row r="134" spans="16:72" ht="13.5"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</row>
    <row r="135" spans="16:72" ht="13.5"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</row>
    <row r="136" spans="16:72" ht="13.5"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</row>
    <row r="137" spans="16:72" ht="13.5"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</row>
    <row r="138" spans="16:72" ht="13.5"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</row>
    <row r="139" spans="16:72" ht="13.5"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</row>
    <row r="140" spans="16:72" ht="13.5"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</row>
    <row r="141" spans="16:72" ht="13.5"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</row>
    <row r="142" spans="16:72" ht="13.5"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</row>
    <row r="143" spans="16:72" ht="13.5"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</row>
  </sheetData>
  <sheetProtection/>
  <mergeCells count="1">
    <mergeCell ref="A8:I8"/>
  </mergeCells>
  <printOptions horizontalCentered="1" verticalCentered="1"/>
  <pageMargins left="0.7874015748031497" right="0.1968503937007874" top="0.44" bottom="0.83" header="0.5118110236220472" footer="0.5118110236220472"/>
  <pageSetup firstPageNumber="15" useFirstPageNumber="1" fitToHeight="0" fitToWidth="1" horizontalDpi="600" verticalDpi="600" orientation="portrait" scale="54" r:id="rId2"/>
  <headerFooter alignWithMargins="0">
    <oddHeader xml:space="preserve">&amp;C   </oddHeader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Hortencia Taboada Garcia</cp:lastModifiedBy>
  <cp:lastPrinted>2019-07-15T13:19:15Z</cp:lastPrinted>
  <dcterms:created xsi:type="dcterms:W3CDTF">2012-06-01T23:35:24Z</dcterms:created>
  <dcterms:modified xsi:type="dcterms:W3CDTF">2019-07-15T13:41:34Z</dcterms:modified>
  <cp:category/>
  <cp:version/>
  <cp:contentType/>
  <cp:contentStatus/>
</cp:coreProperties>
</file>