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tabRatio="770" activeTab="3"/>
  </bookViews>
  <sheets>
    <sheet name="E-I-1" sheetId="1" r:id="rId1"/>
    <sheet name="E-I-2" sheetId="2" r:id="rId2"/>
    <sheet name="AUDITORIO" sheetId="3" r:id="rId3"/>
    <sheet name="E-II" sheetId="4" r:id="rId4"/>
    <sheet name="E-III-1" sheetId="5" r:id="rId5"/>
    <sheet name="E-III-2" sheetId="6" r:id="rId6"/>
    <sheet name="E-IV" sheetId="7" r:id="rId7"/>
    <sheet name="E-V" sheetId="8" state="hidden" r:id="rId8"/>
    <sheet name="E-VI" sheetId="9" state="hidden" r:id="rId9"/>
    <sheet name="E-VII" sheetId="10" state="hidden" r:id="rId10"/>
    <sheet name="E-VIII" sheetId="11" state="hidden" r:id="rId11"/>
    <sheet name="E-IX" sheetId="12" state="hidden" r:id="rId12"/>
    <sheet name="E-10_INST-LLENADO_" sheetId="13" state="hidden" r:id="rId13"/>
    <sheet name="E-X Biblioteca" sheetId="14" state="hidden" r:id="rId14"/>
    <sheet name="IND.GRALEs_Enseñanza" sheetId="15" state="hidden" r:id="rId15"/>
    <sheet name="Hoja1" sheetId="16" state="hidden" r:id="rId16"/>
    <sheet name="datos" sheetId="17" state="hidden" r:id="rId17"/>
    <sheet name="Hoja2" sheetId="18" state="hidden" r:id="rId18"/>
  </sheets>
  <definedNames>
    <definedName name="_xlnm.Print_Area" localSheetId="12">'E-10_INST-LLENADO_'!$B$3:$E$39</definedName>
    <definedName name="_xlnm.Print_Area" localSheetId="0">'E-I-1'!$A$3:$U$28</definedName>
    <definedName name="_xlnm.Print_Area" localSheetId="1">'E-I-2'!$A$4:$U$127</definedName>
    <definedName name="_xlnm.Print_Area" localSheetId="3">'E-II'!$A$2:$K$40</definedName>
    <definedName name="_xlnm.Print_Area" localSheetId="4">'E-III-1'!$B$2:$G$298</definedName>
    <definedName name="_xlnm.Print_Area" localSheetId="5">'E-III-2'!$B$2:$F$80</definedName>
    <definedName name="_xlnm.Print_Area" localSheetId="6">'E-IV'!$A$1:$G$35</definedName>
    <definedName name="_xlnm.Print_Area" localSheetId="11">'E-IX'!$A$1:$J$35</definedName>
    <definedName name="_xlnm.Print_Area" localSheetId="7">'E-V'!$A$2:$G$28</definedName>
    <definedName name="_xlnm.Print_Area" localSheetId="8">'E-VI'!$A$3:$Q$28</definedName>
    <definedName name="_xlnm.Print_Area" localSheetId="9">'E-VII'!$A$1:$N$119</definedName>
    <definedName name="_xlnm.Print_Area" localSheetId="10">'E-VIII'!$A$2:$H$79</definedName>
    <definedName name="_xlnm.Print_Area" localSheetId="13">'E-X Biblioteca'!$A$1:$W$24</definedName>
    <definedName name="_xlnm.Print_Area" localSheetId="17">'Hoja2'!$A$1:$T$20</definedName>
    <definedName name="_xlnm.Print_Area" localSheetId="14">'IND.GRALEs_Enseñanza'!$A$1:$T$48</definedName>
    <definedName name="_xlnm.Print_Titles" localSheetId="4">'E-III-1'!$2:$13</definedName>
    <definedName name="_xlnm.Print_Titles" localSheetId="9">'E-VII'!$1:$11</definedName>
    <definedName name="_xlnm.Print_Titles" localSheetId="10">'E-VIII'!$1:$10</definedName>
  </definedNames>
  <calcPr fullCalcOnLoad="1"/>
</workbook>
</file>

<file path=xl/comments15.xml><?xml version="1.0" encoding="utf-8"?>
<comments xmlns="http://schemas.openxmlformats.org/spreadsheetml/2006/main">
  <authors>
    <author>Jiovani Emmanuel Torres Garc?a</author>
  </authors>
  <commentList>
    <comment ref="N31" authorId="0">
      <text>
        <r>
          <rPr>
            <b/>
            <sz val="9"/>
            <rFont val="Tahoma"/>
            <family val="2"/>
          </rPr>
          <t xml:space="preserve">no existe prog para est indi asi que se aplica en proporcion
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 xml:space="preserve">no existe prog para est indi asi que se aplica en proporcion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<sst xmlns="http://schemas.openxmlformats.org/spreadsheetml/2006/main" count="3422" uniqueCount="1126">
  <si>
    <t>ENSEÑANZA FORMATIVA    I</t>
  </si>
  <si>
    <t>SISTEMA FORMAL DE RESIDENCIAS DE ESPECIALIDAD - 1</t>
  </si>
  <si>
    <t>(2) FECHA:</t>
  </si>
  <si>
    <t>(3)  PERIODO: DEL</t>
  </si>
  <si>
    <t>AL</t>
  </si>
  <si>
    <t>(5)   Iniciaron</t>
  </si>
  <si>
    <t>Egresados</t>
  </si>
  <si>
    <t>(4) Especialidades de entrada directa</t>
  </si>
  <si>
    <t>R-I</t>
  </si>
  <si>
    <t>R-II</t>
  </si>
  <si>
    <t>R-III</t>
  </si>
  <si>
    <t>R-IV</t>
  </si>
  <si>
    <t>(6)                                                                                                                                       Sub  total</t>
  </si>
  <si>
    <t>(7) Bajas</t>
  </si>
  <si>
    <t>(8) Promovi dos</t>
  </si>
  <si>
    <t>(9) Total</t>
  </si>
  <si>
    <t>(10) Titulados en el año</t>
  </si>
  <si>
    <t>(11)                                                                                                                                                             No     de profesores</t>
  </si>
  <si>
    <t>(12)                                                                                                                              Alumnos/                                                                                                     Profesor</t>
  </si>
  <si>
    <t>N</t>
  </si>
  <si>
    <t>E</t>
  </si>
  <si>
    <t>(13) Total</t>
  </si>
  <si>
    <t>SECRETARÍA DE SALUD</t>
  </si>
  <si>
    <t>(1)  INSTITUCIÓN:</t>
  </si>
  <si>
    <t>SISTEMA FORMAL DE RESIDENCIAS DE ESPECIALIDAD - 2</t>
  </si>
  <si>
    <t xml:space="preserve">(4) Subespecialidades </t>
  </si>
  <si>
    <t>R-V</t>
  </si>
  <si>
    <t>RVI</t>
  </si>
  <si>
    <t>(9) Egresa dos</t>
  </si>
  <si>
    <t>(10)                                                                                                                                                             No     de profesores</t>
  </si>
  <si>
    <t>(11)                                                                                                                              Alumnos/                                                                                                     Profesor</t>
  </si>
  <si>
    <t>(12) Total</t>
  </si>
  <si>
    <t>ENSEÑANZA FORMATIVA    I I</t>
  </si>
  <si>
    <t>MAESTRÍAS  Y  DOCTORADOS</t>
  </si>
  <si>
    <t>( 6 ) Alumnos inscritos</t>
  </si>
  <si>
    <t>1º</t>
  </si>
  <si>
    <t>2º</t>
  </si>
  <si>
    <t>( 4 ) Nombre de la maestría</t>
  </si>
  <si>
    <t xml:space="preserve">(5) Institución docente </t>
  </si>
  <si>
    <t>(7)   Alumnos graduados</t>
  </si>
  <si>
    <t>(8)                                                                                                                                           No. de profesores</t>
  </si>
  <si>
    <t>(9)                                                                                                                                                  No. de tutores</t>
  </si>
  <si>
    <t>(10) Total</t>
  </si>
  <si>
    <t>( 13 ) Alumnos inscritos</t>
  </si>
  <si>
    <t>( 11 ) Nombre del doctorado</t>
  </si>
  <si>
    <t>(12)  Institución docente</t>
  </si>
  <si>
    <t>(14) Alumnos graduados</t>
  </si>
  <si>
    <t xml:space="preserve">( 15 )                                                                                                                                           No. de profesores </t>
  </si>
  <si>
    <t>( 16 )                                                                                                                                                  No. de tutores</t>
  </si>
  <si>
    <t>(17) Total</t>
  </si>
  <si>
    <t>ENSEÑANZA FORMATIVA   I I I</t>
  </si>
  <si>
    <t>ENSEÑANZA DE POSGRADO - 1</t>
  </si>
  <si>
    <t>(8) Procedencia</t>
  </si>
  <si>
    <t>(4)                                                                                                                                         Tipo de alumno</t>
  </si>
  <si>
    <t>(5)                                                                                                                                         Tipo de actividad</t>
  </si>
  <si>
    <t>(6)                                                                                                                       Duración</t>
  </si>
  <si>
    <t>(7) Institución docente</t>
  </si>
  <si>
    <t>ENSEÑANZA DE POSGRADO - 2</t>
  </si>
  <si>
    <t>PROGRAMA DE SUPERACIÓN ACADÉMICA DE PERSONAL</t>
  </si>
  <si>
    <t>(5)                                                                                                                                         Nombre del curso</t>
  </si>
  <si>
    <t>(7) Institución   docente</t>
  </si>
  <si>
    <t>(8) Nivel</t>
  </si>
  <si>
    <t>(11) Total</t>
  </si>
  <si>
    <t>( 10 ) Duración semanas</t>
  </si>
  <si>
    <t>( 9 )  Alumnos/profesores</t>
  </si>
  <si>
    <t>( 8 ) Número de profesores</t>
  </si>
  <si>
    <t>( 7 )         Número de alumnos</t>
  </si>
  <si>
    <t xml:space="preserve">( 6 )          Institución docente </t>
  </si>
  <si>
    <t>( 5 ) Cursos por período</t>
  </si>
  <si>
    <t>( 4 ) Nombre del ciclo clínico</t>
  </si>
  <si>
    <t>PREGRADO-MEDICINA</t>
  </si>
  <si>
    <t>ENSEÑANZA FORMATIVA   IV</t>
  </si>
  <si>
    <t xml:space="preserve">ENSEÑANZA   IX </t>
  </si>
  <si>
    <t>EDUCACIÓN PARA LA SALUD</t>
  </si>
  <si>
    <t>(4) Número</t>
  </si>
  <si>
    <t>(5) Tema</t>
  </si>
  <si>
    <t>(6) Dirigido a:</t>
  </si>
  <si>
    <t>(7) Número de receptores</t>
  </si>
  <si>
    <t>(8) Servicio responsable</t>
  </si>
  <si>
    <t>(9) Horas</t>
  </si>
  <si>
    <t>(10)Tipo de actividad</t>
  </si>
  <si>
    <t>(11) Intramuros</t>
  </si>
  <si>
    <t>(12) Extramuros</t>
  </si>
  <si>
    <t xml:space="preserve">ENSEÑANZA FORMATIVA   V </t>
  </si>
  <si>
    <t>PREGRADO - OTRAS LICENCIATURAS</t>
  </si>
  <si>
    <t>( 4 ) Carrera</t>
  </si>
  <si>
    <t>( 5 )                                                                                                                                    Tipo de actividad</t>
  </si>
  <si>
    <t>( 7 )                                                                                                                                         Duración</t>
  </si>
  <si>
    <t>( 8 )                                                                                                                                    Institución docente</t>
  </si>
  <si>
    <t>(ANUAL)</t>
  </si>
  <si>
    <t xml:space="preserve">ENSEÑANZA FORMATIVA   VI </t>
  </si>
  <si>
    <t>CURSOS TÉCNICOS Y POSTÉCNICOS</t>
  </si>
  <si>
    <t>(4)Nombre del curso</t>
  </si>
  <si>
    <t>1er.</t>
  </si>
  <si>
    <t>2o.</t>
  </si>
  <si>
    <t>3er.</t>
  </si>
  <si>
    <t>ENSEÑANZA   V I I</t>
  </si>
  <si>
    <t>EDUCACIÓN CONTINUA</t>
  </si>
  <si>
    <t>(4)     N° prog.</t>
  </si>
  <si>
    <t>(5) Tipo de actividad</t>
  </si>
  <si>
    <t>(6) T</t>
  </si>
  <si>
    <t>(7) TP</t>
  </si>
  <si>
    <t>(8) Ins. que otorga el reconocimiento</t>
  </si>
  <si>
    <t>(9) Nombre de la actividad</t>
  </si>
  <si>
    <t>(10) Institución sede</t>
  </si>
  <si>
    <t>(11) Horas</t>
  </si>
  <si>
    <t>(12) Total de alumnos</t>
  </si>
  <si>
    <t>(13) Dirigido a:</t>
  </si>
  <si>
    <t>(14) Profesores</t>
  </si>
  <si>
    <t>Intramuros</t>
  </si>
  <si>
    <t>Extramuros</t>
  </si>
  <si>
    <t>Internos</t>
  </si>
  <si>
    <t>Externos</t>
  </si>
  <si>
    <t>ENSEÑANZA   V III</t>
  </si>
  <si>
    <t>CAPACITACIÓN PARA EL DESARROLLO Y DESEMPEÑO</t>
  </si>
  <si>
    <t>(5) Tipo de evento</t>
  </si>
  <si>
    <t>(6) Nombre del evento</t>
  </si>
  <si>
    <t xml:space="preserve">(7) Dirigido a: </t>
  </si>
  <si>
    <t>(8) Número de personas programadas</t>
  </si>
  <si>
    <t>(9) No. de personas que finalizaron el evento</t>
  </si>
  <si>
    <t>(10)Número de profesores</t>
  </si>
  <si>
    <t>(11) Número de horas impartidas</t>
  </si>
  <si>
    <t>BIBLIOTECA O CENTRO</t>
  </si>
  <si>
    <t>RECURSOS E INDICADORES</t>
  </si>
  <si>
    <t>MATERIAL Y EQUIPO</t>
  </si>
  <si>
    <t>LIBROS</t>
  </si>
  <si>
    <t>TITULOS REVISTAS</t>
  </si>
  <si>
    <t>FOTOCOPIADORAS</t>
  </si>
  <si>
    <t>COMPUTADORAS</t>
  </si>
  <si>
    <t>BASES DE DATOS</t>
  </si>
  <si>
    <t>WEB</t>
  </si>
  <si>
    <t>TOTAL</t>
  </si>
  <si>
    <t>NUEVOS</t>
  </si>
  <si>
    <t>HORAS SEM.</t>
  </si>
  <si>
    <t>NO. DE ATENCIONES</t>
  </si>
  <si>
    <t>FOTOCOPIAS</t>
  </si>
  <si>
    <t>NO. DE CONSULTAS</t>
  </si>
  <si>
    <t>INTERNOS</t>
  </si>
  <si>
    <t>EXTERNOS</t>
  </si>
  <si>
    <t>REVISTAS</t>
  </si>
  <si>
    <t>REV. ELEC.</t>
  </si>
  <si>
    <t>RECURSOS HUMANOS</t>
  </si>
  <si>
    <t>BIBLIOTECARIO PROFESIONAL</t>
  </si>
  <si>
    <t>OTRO PROFESIONAL</t>
  </si>
  <si>
    <t>ADMINISTRATIVOS</t>
  </si>
  <si>
    <t>SECRETARIA</t>
  </si>
  <si>
    <t>OTRAS ACTIVIDADES RELEVANTES</t>
  </si>
  <si>
    <t xml:space="preserve">ENSEÑANZA   X </t>
  </si>
  <si>
    <t>BIBLIOTECA</t>
  </si>
  <si>
    <t>INSTRUCTIVO DE LLENADO PARA EL FORMATO</t>
  </si>
  <si>
    <t>ENSEÑANZA X</t>
  </si>
  <si>
    <t>APOYOS PARA LA ENSEÑANZA</t>
  </si>
  <si>
    <t>No.</t>
  </si>
  <si>
    <t>CONCEPTO</t>
  </si>
  <si>
    <t>SE ANOTARÁ</t>
  </si>
  <si>
    <t>Número de Libros</t>
  </si>
  <si>
    <t>Número total de volúmenes de libros que contiene el acervo de la biblioteca o centro</t>
  </si>
  <si>
    <t>Número de libros (Nuevos)</t>
  </si>
  <si>
    <t>Número de adquisiciones nuevas en este período</t>
  </si>
  <si>
    <t>Número de revistas</t>
  </si>
  <si>
    <t>Número total de títulos de revistas con que cuenta la colección de hemeroteca, ya sea por suscripción, canje o donación.</t>
  </si>
  <si>
    <t>Número de revistas (Nuevos)</t>
  </si>
  <si>
    <t>Número de títulos de revistas nuevas en este período.</t>
  </si>
  <si>
    <t>Número de fotocopiadoras</t>
  </si>
  <si>
    <t>Número de máquinas fotocopiadoras con que cuenta la bibliohemeroteca.</t>
  </si>
  <si>
    <t>Número de computadoras</t>
  </si>
  <si>
    <t>Número de equipos de computadora o terminales que existen en la biblioteca o centro.</t>
  </si>
  <si>
    <t>Bases de Datos</t>
  </si>
  <si>
    <t>Número de base de datos en suscripción con costo.</t>
  </si>
  <si>
    <t>Revistas Electrónicas</t>
  </si>
  <si>
    <t>Número de títulos de revistas electrónicas en suscripción con costo.</t>
  </si>
  <si>
    <t>Si se cuenta con acceso a través de la WEB a la Biblioteca o Centro de Información</t>
  </si>
  <si>
    <t>Hora semana</t>
  </si>
  <si>
    <t>Horas/Semana de servicio que otorgó la bibliohemeroteca a sus usuarios.</t>
  </si>
  <si>
    <t>Número de usuarios internos</t>
  </si>
  <si>
    <t>Número de usuarios internos atendidos en el periodo.</t>
  </si>
  <si>
    <t>Número de usuarios externos</t>
  </si>
  <si>
    <t>Número de usuarios externos atendidos en el período.</t>
  </si>
  <si>
    <t>Número de consultas de libros</t>
  </si>
  <si>
    <t>Número de consultas que se hicieron a libros en el periodo.</t>
  </si>
  <si>
    <t>Número de consultas revistas</t>
  </si>
  <si>
    <t>Número de consultas que se hicieron a revistas en el periodo.</t>
  </si>
  <si>
    <t>Número de préstamos</t>
  </si>
  <si>
    <t>interbibliotecarios</t>
  </si>
  <si>
    <t>Número de préstamos interbibliotecarios otorgados y recibidos con otras instituciones.</t>
  </si>
  <si>
    <t>Número de fotocopias</t>
  </si>
  <si>
    <t>Número total de fotocopias  otorgadas a los usuarios  en el período.</t>
  </si>
  <si>
    <t>Número de consultas a Bases de Datos</t>
  </si>
  <si>
    <t>Número de consultas a bases de datos por los usuarios en el período.</t>
  </si>
  <si>
    <t>Número de Consultas a Revistas Electrónicas</t>
  </si>
  <si>
    <t>Número de consultas a las Revistas Electrónicas durante  el período.</t>
  </si>
  <si>
    <t>Número de Consultas a la WEB</t>
  </si>
  <si>
    <t>Número de consultas a la página WEB de la Biblioteca o Centro.</t>
  </si>
  <si>
    <t>Bibliotecarios</t>
  </si>
  <si>
    <t>Número de Bibliotecarios profesionales que laboran en la Biblioteca o Centro</t>
  </si>
  <si>
    <t>Otro Profesional</t>
  </si>
  <si>
    <t>Número de Profesionales que laboran en la Biblioteca o Centro.</t>
  </si>
  <si>
    <t>Administrativo</t>
  </si>
  <si>
    <t>Número de personal que aparece con la categoría de administrativo que labora en la biblioteca o Centro</t>
  </si>
  <si>
    <t>Secretaría</t>
  </si>
  <si>
    <t>Número de Secretarías que laboran en la Biblioteca o Centro</t>
  </si>
  <si>
    <t>Total</t>
  </si>
  <si>
    <t>Número Total del personal que labora en la biblioteca o centro</t>
  </si>
  <si>
    <t>El reporte de las actividades más relevantes que se realizan en la Biblioteca o Centro.</t>
  </si>
  <si>
    <t xml:space="preserve">Este formato está dedicado a presentar información semestral, correspondiente a los apoyos didácticos proporcionados </t>
  </si>
  <si>
    <t>por la Institución al proceso de enseñanza.</t>
  </si>
  <si>
    <t>INDICADOR</t>
  </si>
  <si>
    <t>EFICIENCIA</t>
  </si>
  <si>
    <t>NUMERO DE ALUMNOS EN CAPACITACION (VII + VIII)</t>
  </si>
  <si>
    <t>NUMERO DE PROFESORES PARA CAPACITACION (VII + VIII)</t>
  </si>
  <si>
    <t>NUMERO DE ALUMNOS EN FORMACION POSGRADO  (I + II)</t>
  </si>
  <si>
    <t>NUMERO DE PROFESORES PARA FORMACION  (I + II)</t>
  </si>
  <si>
    <t>2A</t>
  </si>
  <si>
    <t xml:space="preserve">NUMERO DE PROFESORES UNIVERSITARIOS  ASIGNADOS </t>
  </si>
  <si>
    <t>NUMERO TOTAL DE PROFESORES  PARA FORMACION  DE POSGRADO (I + II)</t>
  </si>
  <si>
    <t>3</t>
  </si>
  <si>
    <t>NUMERO DE ALUMNOS DE SUBSEDE  (III-I)</t>
  </si>
  <si>
    <t>NUMERO DE ALUMNOS DE SEDE  (I-1+1-2 + II)</t>
  </si>
  <si>
    <t>4</t>
  </si>
  <si>
    <t xml:space="preserve">NUMERO DE PARTICIPANTES EN ACTIVIDADES DE EDUCACION PARA LA SALUD  </t>
  </si>
  <si>
    <t xml:space="preserve">NUMERO DE ACTIVIDADES DE EDUCACION PARA LA SALUD EFECTUADAS  </t>
  </si>
  <si>
    <t>EFICACIA</t>
  </si>
  <si>
    <t>TOTAL DE CURSOS DE CAPACITACION REALIZADOS  (VII+VIII)</t>
  </si>
  <si>
    <t>TOTAL DE CURSOS DE CAPACITACION PROGRAMADOS  (VII+VIII)</t>
  </si>
  <si>
    <t>TOTAL DE CURSOS DE FORMACION REALIZADOS   (I+II+IV+V+VI)</t>
  </si>
  <si>
    <t>TOTAL DE CURSOS DE FORMACION PROGRAMADOS  (I+II+IV+V+VI)</t>
  </si>
  <si>
    <t>EFECTIVIDAD-INDICADORES ESPECIALES</t>
  </si>
  <si>
    <t>TOTAL DE HORAS /AULA IMPARTIDAS</t>
  </si>
  <si>
    <t>TOTAL DE HORAS/AULA PROGRAMADAS</t>
  </si>
  <si>
    <t>TOTAL DE ALUMNOS INSCRITOS EN PORGRMAS DE POSGRADO</t>
  </si>
  <si>
    <t>TOTAL DE ALUMNOS DE POSGRADO MATRICULADOS</t>
  </si>
  <si>
    <t>TOTAL DE PROGRAMAS DE POSGRADO ACADEMICO INSCRITOS EN EL PADRON CONACYT</t>
  </si>
  <si>
    <t>EFECTIVIDAD</t>
  </si>
  <si>
    <t>ALUMNOS EGRESADOS DE CURSOS DE CAPACITACION (VII+VIII y IX)</t>
  </si>
  <si>
    <t>TOTAL DE ALUMNOS INSCRITOS EN CURSOS DE CAPACITACION (VII+VIII y IX)</t>
  </si>
  <si>
    <t>ALUMNOS EGRESADOS DE CURSOS DE FORMACION (I+II+III+IV+V+VI)</t>
  </si>
  <si>
    <t>TOTAL DE ALUMNOS INSCRITOS EN CURSOS DE FORMACION (I+II+III+IV+V+VI)</t>
  </si>
  <si>
    <t>CALIDAD</t>
  </si>
  <si>
    <t>TOTAL DE PROFESIONALES EN LA SALUD ENCUESTADOS QUE CONCLUYEN SU FORMACIÓN EN EL MISMO PERÍODO</t>
  </si>
  <si>
    <t>x</t>
  </si>
  <si>
    <t>=</t>
  </si>
  <si>
    <t>ALUMNOS PROGRAMADOS</t>
  </si>
  <si>
    <t xml:space="preserve">ALUMNOS FORMADOS  </t>
  </si>
  <si>
    <t xml:space="preserve">ALUMNOS PROGRAMADOS </t>
  </si>
  <si>
    <t>SUMA DE LA CALIFICACIÓN MANIFESTADA POR LOS PROFESIONALES DE LA SALUD QUE CONLCLUYEN POSGRADO NO CLÍNICOS ENCUENTADOS RESPECTO A LA CALIDAD PERCIBIDA DE SU FORMACIÓN</t>
  </si>
  <si>
    <t>REVISTAS ELECTRONICAS</t>
  </si>
  <si>
    <t>ESTADISTICAS</t>
  </si>
  <si>
    <t>NO. DE PRESTAMOS</t>
  </si>
  <si>
    <t>NO. DE PRESTAMOS INTERBIBLIOTECARIOS</t>
  </si>
  <si>
    <t>CATEGORIA</t>
  </si>
  <si>
    <t>Maestría en Ciencias Médicas</t>
  </si>
  <si>
    <t>INCMNSZ</t>
  </si>
  <si>
    <t>Doctorado en Ciencias Médicas</t>
  </si>
  <si>
    <t>DOCTORADO</t>
  </si>
  <si>
    <t>Número de profesores: 32</t>
  </si>
  <si>
    <t>(12) Total de alumnos Inscritos</t>
  </si>
  <si>
    <t xml:space="preserve">(15) Total </t>
  </si>
  <si>
    <t>Número de alumnos inscritos</t>
  </si>
  <si>
    <t>INSTITUTO NACIONAL DE CIENCIAS MÉDICAS Y NUTRICIÓN</t>
  </si>
  <si>
    <t>SALVADOR ZUBIRÁN</t>
  </si>
  <si>
    <t>PERIODO</t>
  </si>
  <si>
    <t>ENERO - JUNIO</t>
  </si>
  <si>
    <t>IV.  INDICADORES DE ADMINISTRACION</t>
  </si>
  <si>
    <t>VALORES ESPERADOS ESPERADOS</t>
  </si>
  <si>
    <t>(2011 - Semestral)</t>
  </si>
  <si>
    <t>(2012 - Semestral)</t>
  </si>
  <si>
    <t>ALUMNOS FORMADOS 2011</t>
  </si>
  <si>
    <t>SUBTOTAL</t>
  </si>
  <si>
    <t>BAJAS</t>
  </si>
  <si>
    <t>CURSOS</t>
  </si>
  <si>
    <t>PROFESORES</t>
  </si>
  <si>
    <t>SFRESP-1</t>
  </si>
  <si>
    <t>SFRESP-2</t>
  </si>
  <si>
    <t>MAESTRIA</t>
  </si>
  <si>
    <t>PREGRADO MED</t>
  </si>
  <si>
    <t>ENFERMERIA</t>
  </si>
  <si>
    <t>alumnos sede</t>
  </si>
  <si>
    <t>25-50</t>
  </si>
  <si>
    <t>Total menos bajas</t>
  </si>
  <si>
    <t>3-5</t>
  </si>
  <si>
    <t>cursos</t>
  </si>
  <si>
    <t>10-30</t>
  </si>
  <si>
    <t>15-20</t>
  </si>
  <si>
    <t>POR SISTEMA</t>
  </si>
  <si>
    <t>META ANUAL</t>
  </si>
  <si>
    <t>META SEMEST</t>
  </si>
  <si>
    <t>ALUMNOS DE CAPACITACION PROGRAMADOS</t>
  </si>
  <si>
    <t>TOTAL DE CURSOS DE CAPACITACION PROGRAMADOS</t>
  </si>
  <si>
    <t>90-110</t>
  </si>
  <si>
    <t>total curso</t>
  </si>
  <si>
    <t>numero de curso</t>
  </si>
  <si>
    <t>TOTAL DE PERSONAS ASISTENTES DE EDUCACION CONTINUA  (VII)</t>
  </si>
  <si>
    <t>TOTAL DE PERSONAS PROGRAMADAS PARA EDUCACION CONTINUA      (VII )</t>
  </si>
  <si>
    <t>total de alumnos</t>
  </si>
  <si>
    <t>No. DE POSGRADOS ACADEMICOS QUE UIMPARTEN EL INST</t>
  </si>
  <si>
    <t>egresados</t>
  </si>
  <si>
    <t>profesores</t>
  </si>
  <si>
    <t>Formato</t>
  </si>
  <si>
    <t>Total-bajas</t>
  </si>
  <si>
    <t>E-1-1</t>
  </si>
  <si>
    <t>E-1-2</t>
  </si>
  <si>
    <t>E-II</t>
  </si>
  <si>
    <t>E-III-1</t>
  </si>
  <si>
    <t>E-III-2</t>
  </si>
  <si>
    <t>E-IIV</t>
  </si>
  <si>
    <t>E-V</t>
  </si>
  <si>
    <t>E-VII</t>
  </si>
  <si>
    <t>E-VIII</t>
  </si>
  <si>
    <t>E-IX</t>
  </si>
  <si>
    <t>EGRESADOS</t>
  </si>
  <si>
    <t>Total Egresados</t>
  </si>
  <si>
    <t>Cuadro Resumen</t>
  </si>
  <si>
    <t>alumnos</t>
  </si>
  <si>
    <t>Alumnos Aprobados</t>
  </si>
  <si>
    <t>total</t>
  </si>
  <si>
    <t xml:space="preserve">ALUMNOS DE EDUCACIÓN CONTINUA Y CAPACITADOS      </t>
  </si>
  <si>
    <t>IV.  INDICADORES DE ENSEÑANZA</t>
  </si>
  <si>
    <t>0.5-2.0</t>
  </si>
  <si>
    <t>95-100</t>
  </si>
  <si>
    <t>70-100</t>
  </si>
  <si>
    <t>ENVIADO EN JUNTA DE GOB 2013-01</t>
  </si>
  <si>
    <t>Endocrinología</t>
  </si>
  <si>
    <t>Gastroenterología</t>
  </si>
  <si>
    <t>Hematología</t>
  </si>
  <si>
    <t>Infectología</t>
  </si>
  <si>
    <t>Reumatología</t>
  </si>
  <si>
    <t>X</t>
  </si>
  <si>
    <t>INSTITUCIÓN: INSTITUTO NACIONAL DE CIENCIAS MEDICAS Y NUTRICION SALVADOR ZUBIRÁN</t>
  </si>
  <si>
    <t>Académico/Asistencia</t>
  </si>
  <si>
    <t>4 Años</t>
  </si>
  <si>
    <t>Escuela de Enfermía María Elena Maza Brito del INCMNSZ.</t>
  </si>
  <si>
    <t>1 Año</t>
  </si>
  <si>
    <t>ENEO/UNAM/ESC.ENF.</t>
  </si>
  <si>
    <t>Curso</t>
  </si>
  <si>
    <t>Instrucción sobre Diabetes Mellitus</t>
  </si>
  <si>
    <t>Pacientes y familiares</t>
  </si>
  <si>
    <t>Departamento de Diabetes</t>
  </si>
  <si>
    <t>Curso para pacientes con Alzheimer</t>
  </si>
  <si>
    <t>Departamento de Geriatria</t>
  </si>
  <si>
    <t>INSTITUCIÓN: INSTITUTO NACIONAL DE CIENCIAS MÉDICAS Y NUTRICIÓN SALVADOR ZUBIRÁN</t>
  </si>
  <si>
    <t xml:space="preserve">FECHA: </t>
  </si>
  <si>
    <t>2° Semestre Licenciatura en Enfermería y Obstetricia</t>
  </si>
  <si>
    <t>4° Semestre Licenciatura en Enfermería y Obstetricia</t>
  </si>
  <si>
    <t>6° Semestre Licenciatura en Enfermería y Obstetricia</t>
  </si>
  <si>
    <t>8° Semestre Licenciatura en Enfermería y Obstetricia</t>
  </si>
  <si>
    <t>Especialidad del Adulto en Estado Crítico</t>
  </si>
  <si>
    <t>Especialidad en Enfermería del Anciano</t>
  </si>
  <si>
    <t xml:space="preserve">Acceso libre </t>
  </si>
  <si>
    <t>XX</t>
  </si>
  <si>
    <t>N.RR.</t>
  </si>
  <si>
    <t>Personal del Instituto</t>
  </si>
  <si>
    <t>Conricyt</t>
  </si>
  <si>
    <t>cuadro E-1-1</t>
  </si>
  <si>
    <t>total  de egresados</t>
  </si>
  <si>
    <t>cuadro resume de cursos de educacion continua MIR</t>
  </si>
  <si>
    <t>edu</t>
  </si>
  <si>
    <t>mala</t>
  </si>
  <si>
    <t>ALUMNOS FORMADOS 2014 anual</t>
  </si>
  <si>
    <t>MEDICINA INTERNA</t>
  </si>
  <si>
    <t>Coloproctología</t>
  </si>
  <si>
    <t>Dermatología</t>
  </si>
  <si>
    <t>Geriatría</t>
  </si>
  <si>
    <t>Medicina Crítica</t>
  </si>
  <si>
    <t>Nefrología</t>
  </si>
  <si>
    <t>Neurología</t>
  </si>
  <si>
    <t>Nutriología  Clínica</t>
  </si>
  <si>
    <t>Neurofisiología Clínica</t>
  </si>
  <si>
    <t>Oncología</t>
  </si>
  <si>
    <t xml:space="preserve">Rotante por Nutriología Clínica </t>
  </si>
  <si>
    <t>Urología</t>
  </si>
  <si>
    <t>( 6 ) No de alumnos</t>
  </si>
  <si>
    <t>( 6 ) No de  alumnos Apro</t>
  </si>
  <si>
    <t>CURSO</t>
  </si>
  <si>
    <t xml:space="preserve">CURSO DE BIOSEGURIDAD EN EL MANEJO DE QUIMIOTERAPIAS </t>
  </si>
  <si>
    <t>Personal Interno y Externo</t>
  </si>
  <si>
    <t xml:space="preserve">EXAMEN </t>
  </si>
  <si>
    <t>EXAMEN DE CERTIFICACIÓN EN NEUROLOGÍA</t>
  </si>
  <si>
    <t>CURSO INTERNACIONAL</t>
  </si>
  <si>
    <t>IX CURSO INTERNACIONAL DE CIRUGÍA "DR. HÉCTOR OROZCO"</t>
  </si>
  <si>
    <t>CURSO DE INDUCCIÓN A RESIDENTES DE NUEVO INGRESO</t>
  </si>
  <si>
    <t>CURSO INTERNACIONAL DE ACTUALIDADES EN ANESTERIOLOGÍA 2016</t>
  </si>
  <si>
    <t>CURSO FUNDAMENTAL CRITICAL CARE SUPPORT 2016</t>
  </si>
  <si>
    <t>CURSO INTERVENCIONES DE ENFERMERIA EN EL TRANSPLANTES DE MEDULA ÓSEA</t>
  </si>
  <si>
    <t xml:space="preserve">CURSO </t>
  </si>
  <si>
    <t>7o CURSO DE NEFROPATOLOGÍA</t>
  </si>
  <si>
    <t>CURSO DE ACCIONES CONTRA DESASTRES</t>
  </si>
  <si>
    <t>SEMINARIO</t>
  </si>
  <si>
    <t xml:space="preserve">SEMINARIO DE ONCOLOGÍA </t>
  </si>
  <si>
    <t>CURSO DE REANIMACIÓN CARDIOPULMONAR (BLS) (ACLS)</t>
  </si>
  <si>
    <t>CURSO DE TECNOLOGÍAS PARA LA ETAPA TERMINAL</t>
  </si>
  <si>
    <t>CONGRESO INTERNACIONAL</t>
  </si>
  <si>
    <t>9o CONGRESO INTERNACIONAL DE ENDOSCOPIA TERAPEUTICA</t>
  </si>
  <si>
    <t xml:space="preserve">1er SEMINARIO EL AFECTO DE LAS GRASAS Y LOS ACEITES EN LA SALUD </t>
  </si>
  <si>
    <t>SEMINARIO DE  IMPACTO DE LAS GRASAS Y LOS ACEITES EN LA SALUD</t>
  </si>
  <si>
    <t>COLOQUIO</t>
  </si>
  <si>
    <t xml:space="preserve">VIII COLOQUIO DE OBESIDAD </t>
  </si>
  <si>
    <t xml:space="preserve">VIII COLOQUIO DE TRANSTORNOS DE LA CONDUCTA ALIMENTARIA </t>
  </si>
  <si>
    <t>PRESENTACIÓN DE LIBRO</t>
  </si>
  <si>
    <t>PRESENTACIÓN DE LIBRO INV.LUZ MARÍA ESPINOZA</t>
  </si>
  <si>
    <t>CURSO PROGRESO DE ENFERMERIA AMEH ENFEMERIA ONCOHEMAT OLOGICA</t>
  </si>
  <si>
    <t xml:space="preserve">CURSO DE FORMACIÓN DE AUDITORES INTERNOS Y REGULACIÓN SANITARIA EN SISTEMA DE GESTIÓN (ISO-9001:2015,ISO 15189) APLICABLE A LA SEGURIDAD Y CALIDAD DE PACIENTE </t>
  </si>
  <si>
    <t>V CURSO DE ENFERMERIA:EL CUIDADO DEL PACIENTE CON CANCER UN RETO MULTIDISCIPLINARIO</t>
  </si>
  <si>
    <t>2° CURSO DE INMUNOLOGÍA Y NUTRICIÓN</t>
  </si>
  <si>
    <t xml:space="preserve">5°CURSO DE ENFERMERIA:EL CUIDADO DEL PACIENTE CON CANCER </t>
  </si>
  <si>
    <t xml:space="preserve">CONGRESO </t>
  </si>
  <si>
    <t>CONGRESO DE SALUD GLOBAL</t>
  </si>
  <si>
    <t>TERCER SEMINARIO DE ALIMENTOS EN LATADOS</t>
  </si>
  <si>
    <t>SIMPOSIO</t>
  </si>
  <si>
    <t>SIMPOSIO DE OBESIDAD,HIPERTENSIÓN Y DIABETES UN ENFOQUE MULTIDISCIPLINARIO</t>
  </si>
  <si>
    <t>7 CURSO DE SERVICIO DE GERIATRÍA</t>
  </si>
  <si>
    <t>SESIÓN</t>
  </si>
  <si>
    <t>SESIÓN DE DÍA MUNDIAL DE LA SALUD DIGESTIVA</t>
  </si>
  <si>
    <t xml:space="preserve">SESIÓN DE DÍA INTERNACIONAL DE LA TOMA DE CONCIENCIA DEL ABUSO Y MALTRATO A LA PERSONA ADULTA MAYOR </t>
  </si>
  <si>
    <t>2 CURSO DE SEGURIDAD Y CALIDAD EN EL TRASLADO-MOVILIZACIÓN DEL PACIENTE</t>
  </si>
  <si>
    <t>CURSO ULTRASONIDO Y ECOCARDIOGRAFIA EN ANESTESIA (USECA)</t>
  </si>
  <si>
    <t>CURSO DE ECOCARDIOGRAFIA PERIOPERATORIA Y DE CUIDADO CRITICO</t>
  </si>
  <si>
    <t>PERSONAL DEL INSTITUTO</t>
  </si>
  <si>
    <t>PERIODO:  DEL 1 DE ENERO AL 31 DE DICIEMBRE DEL 2016</t>
  </si>
  <si>
    <t>7 de abril del 2016</t>
  </si>
  <si>
    <t>ANUAL</t>
  </si>
  <si>
    <t>(2015 - ANUAL)</t>
  </si>
  <si>
    <t>(2016 - ANUAL)</t>
  </si>
  <si>
    <t>PERIODO: DEL1 DE JULIO AL 31 DE DICIEMBRE DE 2016</t>
  </si>
  <si>
    <t>1er  Licenciatura en Enfermería y Obstetricia</t>
  </si>
  <si>
    <t>3er  Licenciatura en Enfermería y Obstetricia</t>
  </si>
  <si>
    <t>5to Licenciatura en Enfermería y Obstetricia</t>
  </si>
  <si>
    <t>7mo. Licenciatura en Enfermería y Obstetricia</t>
  </si>
  <si>
    <t>Clasificación y Desclasificación de la Información</t>
  </si>
  <si>
    <t>Organización y Conservación de los Archivos de las Dependencias y Entidades de la Administración Pública Federal</t>
  </si>
  <si>
    <t>Inducción al INCMNSZ</t>
  </si>
  <si>
    <t>Ética Pública</t>
  </si>
  <si>
    <t>Curso-taller</t>
  </si>
  <si>
    <t>2do. Curso Teórico-Práctico de Acciones Básicas ante Emergencias y Desastres</t>
  </si>
  <si>
    <t>Condiciones Generales de Trabajo</t>
  </si>
  <si>
    <t>Inducción al Servicio de Alimentos</t>
  </si>
  <si>
    <t>Ley Federal de Transparencia y Acceso a la Información Pública Gubernamental en el marco de la LGTAIP</t>
  </si>
  <si>
    <t>Inducción</t>
  </si>
  <si>
    <t>Manejo de extintores</t>
  </si>
  <si>
    <t>Declaración Informativa sobre Situación Fiscal del 32-H del CFF y Comparativo con SIPRED</t>
  </si>
  <si>
    <t>Reentrenamiento en Protección Radiológica en el Diagnóstico Médico con Rayos X, nivel POE</t>
  </si>
  <si>
    <t>Vales de pasajes y alimentos</t>
  </si>
  <si>
    <t>Técnicas para Optimizar la Atención a Pacientes en Situación de Crisis</t>
  </si>
  <si>
    <t>Excel básico-intermedio</t>
  </si>
  <si>
    <t>Medidas de seguridad en la operación de marmitas</t>
  </si>
  <si>
    <t>Calidad en la Atención al Usuario</t>
  </si>
  <si>
    <t>Plática</t>
  </si>
  <si>
    <t>Regímenes de Pensión</t>
  </si>
  <si>
    <t>Décimo transitorio</t>
  </si>
  <si>
    <t>Cuentas individuales</t>
  </si>
  <si>
    <t>El papel del sector salud en el combate a la trata de personas</t>
  </si>
  <si>
    <t>Actualización Fiscal</t>
  </si>
  <si>
    <t>Integral de Office
Grupo 1</t>
  </si>
  <si>
    <t>Integral de Office
Grupo 2</t>
  </si>
  <si>
    <t>Introducción a la Administración Pública Mexicana</t>
  </si>
  <si>
    <t>Subestaciones Eléctricas</t>
  </si>
  <si>
    <t>Nóminas para Principiantes</t>
  </si>
  <si>
    <t>Refrigeración y Aire Acondicionado</t>
  </si>
  <si>
    <t>Ética para la Investigación de Animales</t>
  </si>
  <si>
    <t>Trabajo en Equipo</t>
  </si>
  <si>
    <t>PostgreSQL Administrador</t>
  </si>
  <si>
    <t>Liderazgo y Solución de Problemas Grupo 1</t>
  </si>
  <si>
    <t>Liderazgo y Solución de Problemas Grupo 2</t>
  </si>
  <si>
    <t>Taller de Calderas</t>
  </si>
  <si>
    <t>Organización y Conservación de Archivos Grupo 01</t>
  </si>
  <si>
    <t>Organización y Conservación de Archivos Grupo 02</t>
  </si>
  <si>
    <t>Organización y Conservación de Archivos Grupo 03</t>
  </si>
  <si>
    <t>Organización y Conservación de Archivos Grupo 04</t>
  </si>
  <si>
    <t>Organización y Conservación de Archivos Grupo 05</t>
  </si>
  <si>
    <t>Organización y Conservación de Archivos Grupo 06</t>
  </si>
  <si>
    <t>Organización y Conservación de Archivos Grupo 07</t>
  </si>
  <si>
    <t>3er. Curso Teórico Práctico de Acciones Básicas ante Emergencias y Desastres</t>
  </si>
  <si>
    <t>Ley General de Transparencia y Acceso a la Información Pública Gubernamental</t>
  </si>
  <si>
    <t>Seguridad y Manejo de Montacargas</t>
  </si>
  <si>
    <t>ESPECIALIDADES DE ENTRADA DIRECTA</t>
  </si>
  <si>
    <t>Enero – Diciembre 2016</t>
  </si>
  <si>
    <t>Anatomía patológica</t>
  </si>
  <si>
    <t>Anestesiología</t>
  </si>
  <si>
    <t>Cirugía general</t>
  </si>
  <si>
    <t>Genética médica</t>
  </si>
  <si>
    <t xml:space="preserve">Geriatría </t>
  </si>
  <si>
    <t>Imagenología diagnóstica y terapéutica</t>
  </si>
  <si>
    <t>Medicina interna</t>
  </si>
  <si>
    <t>SUBESPECIALIDADES</t>
  </si>
  <si>
    <t>Angiología y Cx. Vascular</t>
  </si>
  <si>
    <t>Biología de la Reproducción</t>
  </si>
  <si>
    <t>CURSOS DE ALTA ESPECIALIDAD</t>
  </si>
  <si>
    <t>Algología</t>
  </si>
  <si>
    <t>Anestesia para trasplantes</t>
  </si>
  <si>
    <t>Cardioneumología</t>
  </si>
  <si>
    <t>Cirugía de la mano reumática</t>
  </si>
  <si>
    <t>Cirugía endocrina</t>
  </si>
  <si>
    <t>Cirugía hepato-pancreatico-biliar</t>
  </si>
  <si>
    <t>Cirugía toracoscópica</t>
  </si>
  <si>
    <t>Diabetes y metabolismo</t>
  </si>
  <si>
    <t>Diagnóstico por imagen en neurología</t>
  </si>
  <si>
    <t>Ecocardiografía</t>
  </si>
  <si>
    <t>Endoscopia gastrointestinal</t>
  </si>
  <si>
    <t>Enfermedad inflamatoria intestinal</t>
  </si>
  <si>
    <t>Enfermedad vascular cerebral</t>
  </si>
  <si>
    <t>Enfermedades del metabolismo mineral</t>
  </si>
  <si>
    <t>Enfermedades neuromusculares</t>
  </si>
  <si>
    <t>Enfermedades tiroideas</t>
  </si>
  <si>
    <t>Geriatría neurológica</t>
  </si>
  <si>
    <t>Hepatología clínica</t>
  </si>
  <si>
    <t>Imagen cariovascular por tomografía computada y resonancia magnética</t>
  </si>
  <si>
    <t>Imagen de cabeza y cuello</t>
  </si>
  <si>
    <t>Imagen por tomografía computada multicorte de tórax y abdomen</t>
  </si>
  <si>
    <t>Imagen y procedimientos de intervención en la glándula mamaria</t>
  </si>
  <si>
    <t>Medicina peroperatoria</t>
  </si>
  <si>
    <t>Motilidad gastrointestinal</t>
  </si>
  <si>
    <t>Nefrología del trasplante</t>
  </si>
  <si>
    <t>Neuropatología</t>
  </si>
  <si>
    <t>Neuroendocrinología</t>
  </si>
  <si>
    <t>Obesidad</t>
  </si>
  <si>
    <t>Oftalmología en medicina interna</t>
  </si>
  <si>
    <t>Patología gastrointestinal</t>
  </si>
  <si>
    <t>Patología molecular y subcelular aplicado al diagnóstico</t>
  </si>
  <si>
    <t>Patología oncológica</t>
  </si>
  <si>
    <t>Psiquiatría de enlace</t>
  </si>
  <si>
    <t>Radiología intervencionista vascular periférica torácica abdominal</t>
  </si>
  <si>
    <t>Reconstrucción articular de cadera y rodilla</t>
  </si>
  <si>
    <t>Resonancia magnética</t>
  </si>
  <si>
    <t>Trasplante de células progenitoras hematopoyéticas en adultos</t>
  </si>
  <si>
    <t>Trasplante renal 1</t>
  </si>
  <si>
    <t>Trastornos del sistema nervioso autónomo</t>
  </si>
  <si>
    <t>Ultrasonido de abdomen y ultrasonido doppler</t>
  </si>
  <si>
    <t>Ultrasonido endoscópico</t>
  </si>
  <si>
    <t>N= Nacional</t>
  </si>
  <si>
    <t>E= Extranjero</t>
  </si>
  <si>
    <t>AQINCMNSZ (SESIÓN)</t>
  </si>
  <si>
    <t>NEUROLOGÍA (SESIÓN EXTRAORDINARIA)</t>
  </si>
  <si>
    <t>SESIÓN NEFROLOGÍA</t>
  </si>
  <si>
    <t>GASTROLOGÍA (DÍA DEL NUTRIÓLOGO)</t>
  </si>
  <si>
    <t>SESIÓN MEDICINA INTERNA</t>
  </si>
  <si>
    <t>CURSO GRADUACIÓN LAPAROSCOPIA</t>
  </si>
  <si>
    <t>IX CURSO INTERNACIONAL DE CIRUGÍA (DR. HÉCTOR OROZCO)</t>
  </si>
  <si>
    <t>CURSO DE INDUCCIÓN DE MÉDICOS RESIDENTES DE NUEVO INGRESO</t>
  </si>
  <si>
    <t>V CURSO INTERNACIONAL CIRUGÍA EN PARED</t>
  </si>
  <si>
    <t>EXPOSICIÓN DE ARTE</t>
  </si>
  <si>
    <t>CURSO DE ENFERMERÍA</t>
  </si>
  <si>
    <t>7°CURSO DE NEUROPATOLOGÍA DRA. NORMA URIBI</t>
  </si>
  <si>
    <t>CAPACITACIÓN CURSO DE ACCIONES CONTRA DESASTRE</t>
  </si>
  <si>
    <t>ENFERMERÍA (SESIÓN INFORMATIVA PRACTICANTES)</t>
  </si>
  <si>
    <t>ARCHIVO CLÍNICO (JORNADA DEL ARCHIVISTA)</t>
  </si>
  <si>
    <t>DIR. DE INVESTIGACIÓN COLEGIO BIOÉTICA</t>
  </si>
  <si>
    <t>9° CONGRESO INTERNACIONAL DE ENDOSCOPIA TERAPÉUTICA</t>
  </si>
  <si>
    <t>PRUEBAS DE AUDIO NUT. ANIMAL</t>
  </si>
  <si>
    <t>CLÍNICA OBESIDAD</t>
  </si>
  <si>
    <t>EPIDEMIOLOGÍA HOSPITALARIA</t>
  </si>
  <si>
    <t>TERCER SEMINARIO ALIMENTOS ENLATADOS DIRECCIÓN DE NUTRICIÓN</t>
  </si>
  <si>
    <t>DÍA MUNDIAL DE LA SALUD DIGESTIVA</t>
  </si>
  <si>
    <t>DERMATOLOGÍA CURSO DE UÑAS Y PELO</t>
  </si>
  <si>
    <t>FORO INTERNCIONAL DE MEDICINA DEL DOLOR Y PALIATIVA CLÍNICA DEL DOLOR</t>
  </si>
  <si>
    <t>CURSO MOVILIZACIÓN DE PACIENTES TERAPIA INTENSIVA</t>
  </si>
  <si>
    <t>COLEGIO DE QUÍMICOS DEL ÁREA CLÍNICA</t>
  </si>
  <si>
    <t>ENFERMERÍA DÍA ACADÉMICO</t>
  </si>
  <si>
    <t>CURSO PANAMERICANO DE ULTRASONIDO ANORECTAL Y PISO PÉLVICO</t>
  </si>
  <si>
    <t>CURSO DE COLABORACIÓN CONBIOETICA DR. C. AGUILAR</t>
  </si>
  <si>
    <t>4° CURSO PARA PACIENTES CON APNEA DEL SUEÑO Y SUS FAMILIARES</t>
  </si>
  <si>
    <t>NEFROLOGÍA</t>
  </si>
  <si>
    <t>CONGRESO MEXICANO DE NUTRIOLOGÍA</t>
  </si>
  <si>
    <t>GERIATRÍA (DÍA DEL ANCIANO)</t>
  </si>
  <si>
    <t>XIII CURSO DE OBESIDAD</t>
  </si>
  <si>
    <t>DIR. GRAL. (CONGRESO DE AVANCES DE MEDICINA INTERNA)</t>
  </si>
  <si>
    <t>TALLER DE GERIATRÍA DR. REYES</t>
  </si>
  <si>
    <t>CURSO DE GASTROENTEROLOGÍA DR. USCANGA</t>
  </si>
  <si>
    <t>DERMATOLOGÍA DRA. JUDITH DOMÍNGUEZ.</t>
  </si>
  <si>
    <t>XVIII CURSO DE CARDIOLOGÍA Y MEDICINA INTERNA</t>
  </si>
  <si>
    <t>JORNADAS DE ENFERMERÍA</t>
  </si>
  <si>
    <t>NUTRICIÓN ANIMAL SIMPOSIO</t>
  </si>
  <si>
    <t>DÍA MUNDIAL DE LA DIABETES</t>
  </si>
  <si>
    <t>CONFERENCIAS DE MEDICINA INTERNA</t>
  </si>
  <si>
    <t>CURSO DE LABORATORIO CENTRAL</t>
  </si>
  <si>
    <t>SESIÓN DE MEDICINA INTERNA</t>
  </si>
  <si>
    <t>CURSO GERIATRÍA</t>
  </si>
  <si>
    <t>IV CURSO DE INSTITUTOS TÉCNICOS RADIOLÓGICOS</t>
  </si>
  <si>
    <t>SESIÓN DE NEFROLOGÍA</t>
  </si>
  <si>
    <t>SEMESTRAL</t>
  </si>
  <si>
    <t>CURSO SEMESTRAL DE GASTROENTEROLOGÍA</t>
  </si>
  <si>
    <t>MSEMESTRAL de Contabilidad Gubernamental para el Sector Paraestatal y la Aplicación Práctica de las Normas de Información Financiera Gubernamental</t>
  </si>
  <si>
    <t>PERIODO:  DEL 1 DE ENERO AL 30 DE JUNIO DEL 2017</t>
  </si>
  <si>
    <t>AUTORIZÓ</t>
  </si>
  <si>
    <t>DR. SERGIO PONCE DE LEÓN ROSALES
DIRECTOR DE ENSEÑANZA</t>
  </si>
  <si>
    <t>TITULAR DEL ÁREA SUSTANTIVA (NOMBRE Y FIRMA)</t>
  </si>
  <si>
    <t>Eventos organizados en el Auditorio del Instituto</t>
  </si>
  <si>
    <t>PERIODO:  DEL 1 DE ENERO AL 30 DE junio DEL  2018</t>
  </si>
  <si>
    <t>Cifras estimadas</t>
  </si>
  <si>
    <t>A</t>
  </si>
  <si>
    <t>B</t>
  </si>
  <si>
    <t>C</t>
  </si>
  <si>
    <t>D</t>
  </si>
  <si>
    <t>F</t>
  </si>
  <si>
    <t>(B * 87%)</t>
  </si>
  <si>
    <t>(B * 97%)</t>
  </si>
  <si>
    <t>(D * 30%)</t>
  </si>
  <si>
    <t>(E * 9)</t>
  </si>
  <si>
    <t>N°</t>
  </si>
  <si>
    <t>Tipo de evento (Congreso, simposio, conferencia, curso, etc.)</t>
  </si>
  <si>
    <t>Fecha</t>
  </si>
  <si>
    <t>Numero de asistentes Programados</t>
  </si>
  <si>
    <t>Numero de asistentes Registrados</t>
  </si>
  <si>
    <t>Numero de asistentes Registrados Externos (87%)</t>
  </si>
  <si>
    <t>Numero de asistentes que concluyeron (97%)</t>
  </si>
  <si>
    <t>Numero de asistentes que concluyeron  encuestados (30%)</t>
  </si>
  <si>
    <t>Calificación de la encuesta</t>
  </si>
  <si>
    <t>Educación e investigación en enfermeria-Día de la Enfermera</t>
  </si>
  <si>
    <t>4 de enero</t>
  </si>
  <si>
    <t>Asamblea de AMINNSZ</t>
  </si>
  <si>
    <t>16 de enero</t>
  </si>
  <si>
    <t>RECLUTAMIENTO 4º Curso Teórico Practico Acciones emerg. y desastres</t>
  </si>
  <si>
    <t>22 y 23 de enero</t>
  </si>
  <si>
    <t>Sesión de Educación e Investigación en Enfermería</t>
  </si>
  <si>
    <t>26 de enero</t>
  </si>
  <si>
    <t>V Curso In+B27:C41tal. de Actualidades en Anestesiología.</t>
  </si>
  <si>
    <t>31 de Enero, 1, 2 y 3 de Febrero de 2018.</t>
  </si>
  <si>
    <t>2 de febrero</t>
  </si>
  <si>
    <t>XI Curso Intal. de Cirugía "Dr. Héctor Orozco".</t>
  </si>
  <si>
    <t>6, 7, 8, 9 y 10 de Febrero de 2018.</t>
  </si>
  <si>
    <t>Sesión Anual cientifico cultural de Dermatología</t>
  </si>
  <si>
    <t>24 de febrero</t>
  </si>
  <si>
    <t>Endoscopia 10° Curso Intal.</t>
  </si>
  <si>
    <t>1, 2 y 3 de Marzo de 2018.</t>
  </si>
  <si>
    <t>Congreso Nal. Nut. Renales.</t>
  </si>
  <si>
    <t>8 y 9 de Marzo de 2018.</t>
  </si>
  <si>
    <t>Infectología Congreso Anual.</t>
  </si>
  <si>
    <t>21 y 22 de Marzo de 2018.</t>
  </si>
  <si>
    <t>Infectología Curso de FreezerWorks.</t>
  </si>
  <si>
    <t>28 de Marzo de 2018.</t>
  </si>
  <si>
    <t>Curso - Taller "Escuela para Cuidadores de Personas Adultas Mayores".</t>
  </si>
  <si>
    <t>6 de Marzo de 2018 al 7 de Agosto de 2018.</t>
  </si>
  <si>
    <t>AQINCMNSZ Sesión Académica</t>
  </si>
  <si>
    <t>3 DE ABRIL</t>
  </si>
  <si>
    <t>Qué hacer en caso de sismo, mitos y realidades DESASTRES Dra. Alethse De la Torre</t>
  </si>
  <si>
    <t>12 DE ABRIL</t>
  </si>
  <si>
    <t>Curso de NEFROPATOLOGÍA 2018.</t>
  </si>
  <si>
    <t>Viernes 13 de Abril de 2018.</t>
  </si>
  <si>
    <t>17 DE ABRIL</t>
  </si>
  <si>
    <t>OBESIDAD - X COLOQUIO TRASTORNOS CONDUCTA ALIMENTARIA</t>
  </si>
  <si>
    <t>VIERNES  27</t>
  </si>
  <si>
    <t>Fundación del Departamento de Inmunología y Reumatología</t>
  </si>
  <si>
    <t>20 de abril</t>
  </si>
  <si>
    <t>Sesión de Trabajos de Dermatolofía</t>
  </si>
  <si>
    <t>21 de abril</t>
  </si>
  <si>
    <t>Congreso DIANUI: DIA DE LA NUTRICIÓN INFANTIL</t>
  </si>
  <si>
    <t>25 y 26 abril</t>
  </si>
  <si>
    <t>Curso de Consulta digital UNAM</t>
  </si>
  <si>
    <t>30 DE ABRIL</t>
  </si>
  <si>
    <t>Epidemiología Hospitalaria FORO HIGIENE DE MANOS</t>
  </si>
  <si>
    <t>3 al 4 de mayo</t>
  </si>
  <si>
    <t>ENFERMERÍA Curso de Calidad Del Cuidado de  Enfermería</t>
  </si>
  <si>
    <t>7 al 9 de mayo</t>
  </si>
  <si>
    <t>Lab. Central Pruebas de Vanguardia en Gastroenterología</t>
  </si>
  <si>
    <t>12 de mayo</t>
  </si>
  <si>
    <t>2º Seminario Efecto de Grasas y Aceites en la Salud Dra. Delgadillo Puga</t>
  </si>
  <si>
    <t>23 DE MAYO</t>
  </si>
  <si>
    <t>2º Congreso de   RADIOLOGÍA E IMAGEN</t>
  </si>
  <si>
    <t>25 y 26 de mayo</t>
  </si>
  <si>
    <t>28 de mayo</t>
  </si>
  <si>
    <t>Sesión Académica Dir. Investigación</t>
  </si>
  <si>
    <t>Enfermería - Curso Clínica de Geriatría</t>
  </si>
  <si>
    <t xml:space="preserve">29 de mayo </t>
  </si>
  <si>
    <t>30 de mayo</t>
  </si>
  <si>
    <t>Geriatría - La práctica del Adulto Mayor</t>
  </si>
  <si>
    <t>31 de mayo</t>
  </si>
  <si>
    <t>1o de Junio</t>
  </si>
  <si>
    <t>Dermatología - Encuentro de Hidradenitis supurativa</t>
  </si>
  <si>
    <t>5 de junio</t>
  </si>
  <si>
    <t>Enfermería - Evaluación de las Prácticas Clínicas</t>
  </si>
  <si>
    <t>6 de junio</t>
  </si>
  <si>
    <t>Foro Medicina del Dolor y Paliativa</t>
  </si>
  <si>
    <t>7 de junio</t>
  </si>
  <si>
    <t>8 de junio</t>
  </si>
  <si>
    <t>9 de junio</t>
  </si>
  <si>
    <t>RECLUTAMIENTO Plática - Trata de Personas</t>
  </si>
  <si>
    <t>12 de junio</t>
  </si>
  <si>
    <t xml:space="preserve">Subdir. Epidem. Hosp. - Esteril U. Latinoamericana </t>
  </si>
  <si>
    <t>13 de Junio</t>
  </si>
  <si>
    <t>14 de junio</t>
  </si>
  <si>
    <t>15 de junio</t>
  </si>
  <si>
    <t>Presentación de Libro - Dirección General</t>
  </si>
  <si>
    <t>18 de junio</t>
  </si>
  <si>
    <t>19 de junio</t>
  </si>
  <si>
    <t>Capacitación a Internado de Pregrado</t>
  </si>
  <si>
    <t>25 de junio</t>
  </si>
  <si>
    <t>26 de junio</t>
  </si>
  <si>
    <t>Terapia Intensiva - Curso de Camilleros. Dr. Rivero Sigarroa</t>
  </si>
  <si>
    <t>27 de junio</t>
  </si>
  <si>
    <t>28 de junio</t>
  </si>
  <si>
    <t>29 de junio</t>
  </si>
  <si>
    <t>DR. RAÚL RIVERA MOSCOSO</t>
  </si>
  <si>
    <t>DR. SERGIO PONCE DE LEÓN ROSALES</t>
  </si>
  <si>
    <t>DIRECTOR DE PLANEACIÓN Y MEJORA DE LA CALIDAD</t>
  </si>
  <si>
    <t>DIRECTOR DE ENSEÑANZA</t>
  </si>
  <si>
    <t>Angología y Cx. Vascular</t>
  </si>
  <si>
    <t>Biologia de la Reproducción</t>
  </si>
  <si>
    <t>PERIODO:  DEL 1 DE ENERO AL 30 DE JUNIO DEL 2018</t>
  </si>
  <si>
    <t>ALUMNOS DE CURSO DE POSGRADO DE ALTA ESPECIALIDAD</t>
  </si>
  <si>
    <t>ALGOLOGÍA INTERVENCIONISTA</t>
  </si>
  <si>
    <t>ANESTESIA EN TRASPLANTES</t>
  </si>
  <si>
    <t>CARDIONEUMOLOGÍA</t>
  </si>
  <si>
    <t>CIRUGÍA BARIÁTRICA</t>
  </si>
  <si>
    <t>CIRUGÍA ENDÓCRINA</t>
  </si>
  <si>
    <t>CIRUGÍA HEPATO-PANCREATO-BILIAR</t>
  </si>
  <si>
    <t>CIRUGÍA TORACOSCÓPICA</t>
  </si>
  <si>
    <t>DIABETES Y METABOLISMO</t>
  </si>
  <si>
    <t>DIAGNÓSTICO POR IMAGEN EN NEUROLOGÍA</t>
  </si>
  <si>
    <t>ECOCARDIOGRAFíA CLÍNICA</t>
  </si>
  <si>
    <t>ENDOSCOPIA GASTROINTESTINAL</t>
  </si>
  <si>
    <t>ENDOSCOPIA GASTROINTESTINAL 2</t>
  </si>
  <si>
    <t>ENFERMEDAD VASCULAR CEREBRAL</t>
  </si>
  <si>
    <t>ENFERMEDADES DEL METABOLISMO MINERAL</t>
  </si>
  <si>
    <t>ENFERMEDADES TIROIDEAS</t>
  </si>
  <si>
    <t>GAMMAPATIAS MONOCLONALES Y MIELOMA MÚLTIPLE</t>
  </si>
  <si>
    <t>GERIATRÍA NEUROLÓGICA</t>
  </si>
  <si>
    <t>HEPATOLOGÍA CLÍNICA Y TRASPLANTE HEPÁTICO</t>
  </si>
  <si>
    <t>IMAGEN CARDIOVASCULAR POR TOMOGRAFÍA COMPUTADA MULTICORTE Y RESONANCIA MAGNÉTICA</t>
  </si>
  <si>
    <t>IMAGEN EN CABEZA Y CUELLO</t>
  </si>
  <si>
    <t>IMAGEN POR TOMOGRAFÍA COMPUTADA DE TÓRAX Y ABDOMEN</t>
  </si>
  <si>
    <t>IMAGEN Y PROCEDIMIENTOS DE INTERVENCION EN LA GLANDULA MAMARIA</t>
  </si>
  <si>
    <t>MEDICINA DEL DOLOR Y PALIATIVA</t>
  </si>
  <si>
    <t>MEDICINA PERIOPERATORIA</t>
  </si>
  <si>
    <t>MOTILIDAD GASTROINTESTINAL</t>
  </si>
  <si>
    <t>NEFROLOGIA DEL TRASPLANTE</t>
  </si>
  <si>
    <t>NEFROPATOLOGÍA</t>
  </si>
  <si>
    <t>NEUROENDOCRINOLOGIA</t>
  </si>
  <si>
    <t>OBESIDAD</t>
  </si>
  <si>
    <t>OFTALMOLOGIA EN MEDICINA INTERNA</t>
  </si>
  <si>
    <t>PATOLOGÍA GASTROINTESTINAL</t>
  </si>
  <si>
    <t>PATOLOGÍA MOLECULAR Y SUBCELULAR APLICADA AL DIAGNÓSTICO MORFOLÓGICO</t>
  </si>
  <si>
    <t>PSIQUIATRIA DE ENLACE</t>
  </si>
  <si>
    <t>RADIOLOGÍA INTERVENCIONISTA VASCULAR PERIFÉRICA TORÁCICA ABDOMINAL Y ONCOLÓGICA</t>
  </si>
  <si>
    <t>RECONSTRUCCIÓN ARTICULAR DE CADERA Y RODILLA</t>
  </si>
  <si>
    <t>RESONANCIA MAGNÉTICA</t>
  </si>
  <si>
    <t>TRASPLANTE DE CÉLULAS PROGENITORAS HEMATOPOYÉTICAS EN ADULTOS</t>
  </si>
  <si>
    <t>TRASPLANTE RENAL</t>
  </si>
  <si>
    <t>TRASPLANTE RENAL 2</t>
  </si>
  <si>
    <t>TRASTORNOS DEL SISTEMA NERVIOSO AUTÓNOMO</t>
  </si>
  <si>
    <t>ULTRASONIDO DE ABDOMEN Y ULTRASONIDO DOPPLER</t>
  </si>
  <si>
    <t>ULTRASONIDO ENDOSCÓPICO</t>
  </si>
  <si>
    <t>VIH-SIDA</t>
  </si>
  <si>
    <t>CIRUGÍA DE LA MANO REUMÁTICA</t>
  </si>
  <si>
    <t>ENFERMEDAD INFLAMATORIA INTESTINAL</t>
  </si>
  <si>
    <t>ENFERMEDADES NEUROMUSCULARES</t>
  </si>
  <si>
    <t>ANATOMIA PATOLOGICA</t>
  </si>
  <si>
    <t>ANESTESIOLOGIA</t>
  </si>
  <si>
    <t>CIRUGÍA GENERAL</t>
  </si>
  <si>
    <t>GENÉTICA MÉDICA</t>
  </si>
  <si>
    <t>GERIATRÍA</t>
  </si>
  <si>
    <t>IMAGENOLOGÍA DIAGNÓSTICA Y TERAPÉUTICA</t>
  </si>
  <si>
    <t>UROLOGÍA</t>
  </si>
  <si>
    <t>Enero</t>
  </si>
  <si>
    <t>R3 - Medicina Interna</t>
  </si>
  <si>
    <t>Rotante por Hematología</t>
  </si>
  <si>
    <t>Centro de Alta Especialidad "Dr. Rafael Lucio"</t>
  </si>
  <si>
    <t>R3 - Gastroenterología</t>
  </si>
  <si>
    <t>Rotante por Urología</t>
  </si>
  <si>
    <t>Hospital Central Militar</t>
  </si>
  <si>
    <t>R4 - Radiología e Imagen</t>
  </si>
  <si>
    <t>Rotante por Ultrasonido Doppler</t>
  </si>
  <si>
    <t>Centro Médico ABC</t>
  </si>
  <si>
    <t>R3 - Imagenología Diagnóstica y Terapéutica</t>
  </si>
  <si>
    <t>Rotante por Radilogía</t>
  </si>
  <si>
    <t>Médica Sur</t>
  </si>
  <si>
    <t>Rotante por Endocrinología</t>
  </si>
  <si>
    <t>Hospital Metropolitano de Santiago</t>
  </si>
  <si>
    <t>R3 - Cirugía General</t>
  </si>
  <si>
    <t>Hospital de Alta Especialidad de Veracruz</t>
  </si>
  <si>
    <t>R2 - Medicina Interna</t>
  </si>
  <si>
    <t>Rotante por Medicina Interna</t>
  </si>
  <si>
    <t>Hospital General de Queretaro</t>
  </si>
  <si>
    <t>R2 - Gastroenterología Pediátrica</t>
  </si>
  <si>
    <t>Rotante por Gastroenterología</t>
  </si>
  <si>
    <t>Hospital Infantil de México "Dr. Federico Gómez"</t>
  </si>
  <si>
    <t xml:space="preserve"> - Endocrinología Pediátrica</t>
  </si>
  <si>
    <t>Rotante por Dermatología</t>
  </si>
  <si>
    <t>Hospital de Alta Especialidad "Dr. Juan Grahamm Casasus"</t>
  </si>
  <si>
    <t xml:space="preserve"> - Radiología e Imagen</t>
  </si>
  <si>
    <t>Rotante por Radiología</t>
  </si>
  <si>
    <t>Instituto Nacional de Neurología y Neurocirugía</t>
  </si>
  <si>
    <t>Rotante por Neurología y Psiquiatría</t>
  </si>
  <si>
    <t>Hospital General "Dr. Manuel Gea Gonzalez"</t>
  </si>
  <si>
    <t>R3 - Anestesiología</t>
  </si>
  <si>
    <t>Rotante por Clínica del Dolor</t>
  </si>
  <si>
    <t>R2 - Anestesiología</t>
  </si>
  <si>
    <t>R3 - Patología</t>
  </si>
  <si>
    <t>Rotante por Patología</t>
  </si>
  <si>
    <t>Rotante poe Hematología</t>
  </si>
  <si>
    <t>Hospital de Especialidades "Dr. Belisario Dominguez"</t>
  </si>
  <si>
    <t>Rotante por Anestesiología</t>
  </si>
  <si>
    <t>Hospital Central "Dr. Ignacio Morones Prieto"</t>
  </si>
  <si>
    <t>R2 - Patología</t>
  </si>
  <si>
    <t>R2 - Dermatología</t>
  </si>
  <si>
    <t>Centro Médico Nacional del Noreste Unidad Medica de Alta Especialidad N° 25 IMSS</t>
  </si>
  <si>
    <t>Hospital General "Dr. Salvador Subirán Anchondo"</t>
  </si>
  <si>
    <t>R2 - Infectología</t>
  </si>
  <si>
    <t>Rotante por Microbiología</t>
  </si>
  <si>
    <t>Instituto Nacional de Pediatría</t>
  </si>
  <si>
    <t>Rotante por Trasplante Renal</t>
  </si>
  <si>
    <t>Centro Médico Nacional Siglo XXI U.M.A.E. IMSS</t>
  </si>
  <si>
    <t>R1 - Hematología</t>
  </si>
  <si>
    <t>Hospital General de Occidente</t>
  </si>
  <si>
    <t>R3 - Endocrinología</t>
  </si>
  <si>
    <t>Hospital Nacional "luis N. Sáenz" PNP</t>
  </si>
  <si>
    <t>R2 - Ginecología</t>
  </si>
  <si>
    <t>Instituto Nacional de Perinatología</t>
  </si>
  <si>
    <t xml:space="preserve"> - Geriatría</t>
  </si>
  <si>
    <t>Rotante por Geriatría</t>
  </si>
  <si>
    <t>Hospital General Regional N°46 IMSS</t>
  </si>
  <si>
    <t>R5 - Geriatría</t>
  </si>
  <si>
    <t>Hospital General Regional N°251 IMSS</t>
  </si>
  <si>
    <t>R3 - Medicina Familiar</t>
  </si>
  <si>
    <t>Unidad de Medicina Familiar N°66 IMSS</t>
  </si>
  <si>
    <t>R2 - Neurología</t>
  </si>
  <si>
    <t>Hospital Regional "Lic. Adolfo López Mateos"</t>
  </si>
  <si>
    <t>R4 - Ginecologia</t>
  </si>
  <si>
    <t>Rotante por Biología de la Reproducción</t>
  </si>
  <si>
    <t>Hospital General de Pachuca y Dirección U.M.E.</t>
  </si>
  <si>
    <t xml:space="preserve"> - Epidemiología</t>
  </si>
  <si>
    <t>Rotante por Epidemiología Clínica</t>
  </si>
  <si>
    <t>Dirección General de Epidemiología</t>
  </si>
  <si>
    <t xml:space="preserve">R3 - Cirugía General </t>
  </si>
  <si>
    <t>Rotante por Cirugía Oncológica</t>
  </si>
  <si>
    <t>Hospital Ángeles Lomas</t>
  </si>
  <si>
    <t>R2 - Nutrilogía Clínica</t>
  </si>
  <si>
    <t>Rotante por Nefrología</t>
  </si>
  <si>
    <t>Hospital Ángeles Pedregal</t>
  </si>
  <si>
    <t xml:space="preserve"> - Nutrilogía Clínica</t>
  </si>
  <si>
    <t xml:space="preserve"> - Cirugia Genera</t>
  </si>
  <si>
    <t>Rotante por Cirugía General</t>
  </si>
  <si>
    <t>Febrero</t>
  </si>
  <si>
    <t>Rotante por Trasplantes</t>
  </si>
  <si>
    <t>Hospital Civil de Guadalajara</t>
  </si>
  <si>
    <t>Rotante por Cuidados Intensivos / Medicina Crítica</t>
  </si>
  <si>
    <t>R5 - Infectología Pediátrica</t>
  </si>
  <si>
    <t>Rotante por Infectología</t>
  </si>
  <si>
    <t>R3 - Enfermedades Infecciosas</t>
  </si>
  <si>
    <t>Hospital Regional "Honorio Delgado"</t>
  </si>
  <si>
    <t>R2 - Endocrinología</t>
  </si>
  <si>
    <t>Rotante por Genética</t>
  </si>
  <si>
    <t xml:space="preserve"> - Nefrología</t>
  </si>
  <si>
    <t>Hospital de Especialidades "Eugenio Espejo"</t>
  </si>
  <si>
    <t>Rotante por Cirugía</t>
  </si>
  <si>
    <t>Hospital General de México "Dr. Eduardo Liceaga"</t>
  </si>
  <si>
    <t xml:space="preserve">R3 - Reumatología </t>
  </si>
  <si>
    <t>Rotante por Reumatología</t>
  </si>
  <si>
    <t>Hospital Universitario de la Princesa</t>
  </si>
  <si>
    <t>R5 - Nefrología Pediátrica</t>
  </si>
  <si>
    <t xml:space="preserve">R3 - Radiología </t>
  </si>
  <si>
    <t>Rotante por Resonancia Magnética</t>
  </si>
  <si>
    <t>Hospital III Goyeneche</t>
  </si>
  <si>
    <t>R1 - Nutriología</t>
  </si>
  <si>
    <t xml:space="preserve">Rotante por Nefrología </t>
  </si>
  <si>
    <t xml:space="preserve"> - Nutriología Clínica</t>
  </si>
  <si>
    <t>Rotante por Clínica de Obesidad</t>
  </si>
  <si>
    <t>Hospital General de Sanidad Naval</t>
  </si>
  <si>
    <t xml:space="preserve"> - Cirugía General </t>
  </si>
  <si>
    <t>Rotante Cirugía General</t>
  </si>
  <si>
    <t>Centro Nacional de Cirugía Minimo Acceso</t>
  </si>
  <si>
    <t>Marzo</t>
  </si>
  <si>
    <t>R4  - Psiquiatría</t>
  </si>
  <si>
    <t>Rotante por Psquiatría</t>
  </si>
  <si>
    <t>Instituto Nacional de Psiquiatría "Ramón de la Fuente Muñiz"</t>
  </si>
  <si>
    <t xml:space="preserve">R4 - Medicina Interna </t>
  </si>
  <si>
    <t>Rotante por Terapia Intensiva</t>
  </si>
  <si>
    <t>Hospital General de Mexicali</t>
  </si>
  <si>
    <t>R4 - Psiquiatría</t>
  </si>
  <si>
    <t>Rotante por Psiquiatría de Enlace</t>
  </si>
  <si>
    <t>Hospital Psiquiatrico "Dr. Rafael Serrano"</t>
  </si>
  <si>
    <t>R4 - Anatomia Patologica</t>
  </si>
  <si>
    <t>Rotante por Anatomia Patologica</t>
  </si>
  <si>
    <t>R3 - Nefrología</t>
  </si>
  <si>
    <t>Hospital de Especialidades CMNO IMSS</t>
  </si>
  <si>
    <t>R2 - Cirugía General</t>
  </si>
  <si>
    <t xml:space="preserve">Rotante por Neurología </t>
  </si>
  <si>
    <t>Rotante por Oncología</t>
  </si>
  <si>
    <t>R4 - Imagenología</t>
  </si>
  <si>
    <t>Hospita Regional de Alta Especialidad de la Peninsula de Yucatán</t>
  </si>
  <si>
    <t>R2 - Oftalmología</t>
  </si>
  <si>
    <t>Rotante por Oftalmología</t>
  </si>
  <si>
    <t>Instituto Nacional de Rehabilitación</t>
  </si>
  <si>
    <t>R2 - Hematología</t>
  </si>
  <si>
    <t>Rotante por Medicina Transfucional</t>
  </si>
  <si>
    <t>Universidad Rusa de Amistad con los Pueblos</t>
  </si>
  <si>
    <t>Hospital Nacional "Sergio E. Bernales"</t>
  </si>
  <si>
    <t>Ciudad Sanitaria "Dr. Luis E. Aybar"</t>
  </si>
  <si>
    <t>Hospital General de Naucalpan "Dr. Maximiliano Ruíz Castañeda"</t>
  </si>
  <si>
    <t>Hospital de Especialidades "Dr. Antonio Fraga Mouret" La Raza</t>
  </si>
  <si>
    <t>Hospital "Dr. Salvador B. Gautier"</t>
  </si>
  <si>
    <t>Rotante por Endoscopia</t>
  </si>
  <si>
    <t>Hospital Regional Universitario Estrella Ureña</t>
  </si>
  <si>
    <t xml:space="preserve">R3 - Cirugia General </t>
  </si>
  <si>
    <t>Rotante por Cirugía Hepato- Pancreato-Biliar</t>
  </si>
  <si>
    <t>Hospital Civil de Guadalajara "Dr. Juan Menchaca"</t>
  </si>
  <si>
    <t>R4 - Imagen Cardiovascular</t>
  </si>
  <si>
    <t>Rotante por Radiología e imagen</t>
  </si>
  <si>
    <t>Complejo Hospitalario "Dr. Arnulfo Arias Madrid"</t>
  </si>
  <si>
    <t xml:space="preserve">Rotante por Psiquiatría </t>
  </si>
  <si>
    <t>Hospital Psiquiatrico "Fray Bernardino Álvarez"</t>
  </si>
  <si>
    <t>Rotante por CAIPADI</t>
  </si>
  <si>
    <t>Hospital General Naval de Puebla</t>
  </si>
  <si>
    <t>Hospital Regional de Alta Especialidad "Ciudad Salud"</t>
  </si>
  <si>
    <t>Hospital General "Dr. Miguel Silva"</t>
  </si>
  <si>
    <t>R2 - Imagenología Diagnóstica y Terapéutica</t>
  </si>
  <si>
    <t>Rotante por Imagenología Diagnóstica y Terapéutica</t>
  </si>
  <si>
    <t>Hospital Regional de Alta Especialidad de Oaxaca</t>
  </si>
  <si>
    <t>Hospital Español</t>
  </si>
  <si>
    <t>R2 - Cardiología</t>
  </si>
  <si>
    <t>Rotante por Cardiología</t>
  </si>
  <si>
    <t>Rotante por Cirugía Biliar</t>
  </si>
  <si>
    <t>Hospital General de Puebla</t>
  </si>
  <si>
    <t xml:space="preserve"> - Medicina Interna</t>
  </si>
  <si>
    <t>Hospital Escuela Universitario</t>
  </si>
  <si>
    <t>Abril</t>
  </si>
  <si>
    <t>R2 - Infectologia</t>
  </si>
  <si>
    <t>Rotante por Epidemiología Hospitalaria</t>
  </si>
  <si>
    <t>Hospital Infantil de México " Federico Gómez"</t>
  </si>
  <si>
    <t>Hospital Chiapas Nos Une "Jesus Gilberto Gómez Maza"</t>
  </si>
  <si>
    <t>Hospital María Auxiliadora</t>
  </si>
  <si>
    <t>Rotante por Nutriología Clínica</t>
  </si>
  <si>
    <t xml:space="preserve">Centro de Alta Especialidad "Dr. Rafael Lucio" </t>
  </si>
  <si>
    <t>Hospital de Especialidades CDMX  "Dr. Belisario Dominguez"</t>
  </si>
  <si>
    <t>UMF Delegación Veracruz Norte N°66 IMSS</t>
  </si>
  <si>
    <t xml:space="preserve">R1 - Dermatología </t>
  </si>
  <si>
    <t>Rotante por Patologia</t>
  </si>
  <si>
    <t>R2 - Radiología e Imagen</t>
  </si>
  <si>
    <t>Rotante por Radiología e Imagen Tomografia</t>
  </si>
  <si>
    <t>R3 - Radio-Oncología</t>
  </si>
  <si>
    <t>Rotante por Radio-Oncología</t>
  </si>
  <si>
    <t>Medica Sur</t>
  </si>
  <si>
    <t>R4 - Medicina Interna</t>
  </si>
  <si>
    <t>Rotante por Radiología e Imagen</t>
  </si>
  <si>
    <t>Rotante por Neurología</t>
  </si>
  <si>
    <t>Hospital Angeles del Carmen</t>
  </si>
  <si>
    <t>R2 - Oncología</t>
  </si>
  <si>
    <t>R2 - Endocrinología Pediátrica</t>
  </si>
  <si>
    <t>UMA Hospital de Pediátria CMN Siglo XXI</t>
  </si>
  <si>
    <t>Hospital Centro de Investigación y Decencia en Ciencias de la Salud Hospital Civil de Culiacán</t>
  </si>
  <si>
    <t>Rotante por Neurología Clínica</t>
  </si>
  <si>
    <t>Hospital Civil de Tijuana</t>
  </si>
  <si>
    <t>R3 - Neurología</t>
  </si>
  <si>
    <t>Rotante por Neurofisiología Clínica</t>
  </si>
  <si>
    <t>Hospital Nacional Rosales</t>
  </si>
  <si>
    <t>Hospital General Naval de Veracruz</t>
  </si>
  <si>
    <t xml:space="preserve">      - Endocrinología</t>
  </si>
  <si>
    <t>Instituto Central Do Hospital Das Clínicas</t>
  </si>
  <si>
    <t xml:space="preserve">Hospital Central Militar </t>
  </si>
  <si>
    <t>R2 - Reumatología</t>
  </si>
  <si>
    <t>Rotante por Reumatología e Inmunología</t>
  </si>
  <si>
    <t>Hospital General "Dr. Gaudencio González Garza"</t>
  </si>
  <si>
    <t>Universidad Nacional Mayor de San Marcos</t>
  </si>
  <si>
    <t>Hospital de Especialidades N°25 Centro Medico Noreste</t>
  </si>
  <si>
    <t>R4 - Infectologia</t>
  </si>
  <si>
    <t>Centro Médico Nacional 20 de Noviembre ISSSTE</t>
  </si>
  <si>
    <t>Centro Médico ISSEMYM</t>
  </si>
  <si>
    <t>Rotante por Cirugía Experimental</t>
  </si>
  <si>
    <t>Hospital Regional de Alta Especialidad Bajio</t>
  </si>
  <si>
    <t xml:space="preserve">       - Neuropsiquiatría</t>
  </si>
  <si>
    <t xml:space="preserve">       - Psicogeriatría</t>
  </si>
  <si>
    <t>Mayo</t>
  </si>
  <si>
    <t>Centenario Hospital Miguel Hidalgo</t>
  </si>
  <si>
    <t>Rotante por Cirugía Hepato-Pancreato- Billiar</t>
  </si>
  <si>
    <t>R2 - Anatomia Patologica</t>
  </si>
  <si>
    <t>Hospital General "Miguel Silva"</t>
  </si>
  <si>
    <t xml:space="preserve">Centro de Alta Especialidad "Dr. Rafel Lucio" </t>
  </si>
  <si>
    <t>Rotante por Radiología US Doopler</t>
  </si>
  <si>
    <t>R3 - Geriatría</t>
  </si>
  <si>
    <t>R2 - Gastroenterología</t>
  </si>
  <si>
    <t>Rotante por Hepatología</t>
  </si>
  <si>
    <t>Rotante por Medicina Crítica</t>
  </si>
  <si>
    <t>R1 - Cirugía de Tórax</t>
  </si>
  <si>
    <t>Rotante por Angiología y Vascular</t>
  </si>
  <si>
    <t>Rotante pór Trasplantes</t>
  </si>
  <si>
    <t>R4 - Imagenología Diagnóstica y Terapéutica</t>
  </si>
  <si>
    <t>Hospital Central Sur de Alta Especialidad PEMEX</t>
  </si>
  <si>
    <t>R3 - Anatomía patológica</t>
  </si>
  <si>
    <t>Rotante por Patológica</t>
  </si>
  <si>
    <t xml:space="preserve">R2 - Cirugía General </t>
  </si>
  <si>
    <t>Hospital General de Toluca</t>
  </si>
  <si>
    <t>R1 - Medicina Interna</t>
  </si>
  <si>
    <t>Rotante por Cardioneumología</t>
  </si>
  <si>
    <t>Hospital General Regional N°220 "General José Vicente Villada"</t>
  </si>
  <si>
    <t>Hospital Central Norte "PEMEX"</t>
  </si>
  <si>
    <t>Hospital de Especialidades C.V.N. Siglo XXI " Bernardo Sepulveda Gutierrez" IMSS</t>
  </si>
  <si>
    <t>R3 - Epidemiología</t>
  </si>
  <si>
    <t>Hospital General Regional N°1 IMSS</t>
  </si>
  <si>
    <t>R  - Nefrología</t>
  </si>
  <si>
    <t>Clínica Universitaria</t>
  </si>
  <si>
    <t>R4 - Nutriología</t>
  </si>
  <si>
    <t>Rotante por Medicina Interna-Reumatología</t>
  </si>
  <si>
    <t>Rotante por Radiologia e Imagen</t>
  </si>
  <si>
    <t>Hospital General de Durango</t>
  </si>
  <si>
    <t>Rotante por Laboratorio de Microbiología</t>
  </si>
  <si>
    <t>R  - Anestesiología</t>
  </si>
  <si>
    <t>Hospital Regional Alta Especialidad Bajio</t>
  </si>
  <si>
    <t>Hospital Belen de Trujillo</t>
  </si>
  <si>
    <t>Hospital General de León</t>
  </si>
  <si>
    <t>R4 - Cirugía General</t>
  </si>
  <si>
    <t>Hospital Regional Universitario José Ma. Cabral y Baéz"</t>
  </si>
  <si>
    <t>Junio</t>
  </si>
  <si>
    <t>Rotante por Psiquiatría</t>
  </si>
  <si>
    <t>Hospital de Alta Especialidad de Oaxaca</t>
  </si>
  <si>
    <t>Rotante por Neurología Y Psiquiatría</t>
  </si>
  <si>
    <t>Delegación Veracruz Norte N°66  IMSS</t>
  </si>
  <si>
    <t>R2 - Infectología Pediátrica</t>
  </si>
  <si>
    <t xml:space="preserve">R2 - Infectología </t>
  </si>
  <si>
    <t>R1 - Cirugía de Tórax Cardio-Vascular</t>
  </si>
  <si>
    <t>R4 - Gastroenterología</t>
  </si>
  <si>
    <t>UMAE Hospital de EspecialidadesCMNO IMSS</t>
  </si>
  <si>
    <t>Hospital de Pediatría CMN Siglo XXI</t>
  </si>
  <si>
    <t>R2 - Geriatría</t>
  </si>
  <si>
    <t>Hospital General de Zona con Medicina Familiar N° 16 IMSS</t>
  </si>
  <si>
    <t>Nuevo Sanatorio Durango</t>
  </si>
  <si>
    <t>R   - Gastroenterología</t>
  </si>
  <si>
    <t>Hospital "San Rafael de Alajuela"</t>
  </si>
  <si>
    <t>R4 - Anestesiología</t>
  </si>
  <si>
    <t>R   - Nefrología</t>
  </si>
  <si>
    <t>R   - Infectología</t>
  </si>
  <si>
    <t>Rotante por Nefropatología</t>
  </si>
  <si>
    <t>R3 - Biología de la reproducción</t>
  </si>
  <si>
    <t>Hospital General de Pachuca</t>
  </si>
  <si>
    <t>Hospital Central IMP de San Luis Potosi</t>
  </si>
  <si>
    <t>Hospital de Salud Mental "Dr. Miguel Vallebueno"</t>
  </si>
  <si>
    <t>Rotante por Cirugía Gastrointestinal</t>
  </si>
  <si>
    <t>Hospital Clínica Universitaria</t>
  </si>
  <si>
    <t>Hospital General Regional de Orizaba</t>
  </si>
  <si>
    <t>Instituto Nacional de Cancerología</t>
  </si>
  <si>
    <t>Hospital Metropolitano "Dr. Bernardo Sepulveda"</t>
  </si>
  <si>
    <t>Hospital Regional de Alta Especialidad "Dr. Gustavo Ruvirosa Pérez"</t>
  </si>
  <si>
    <t>R   - Psiquiatría</t>
  </si>
  <si>
    <t>Hospital Roosevelt</t>
  </si>
  <si>
    <t>Hospital Universitario de Monterrey "Dr. José Eleuterio Gonzalez"</t>
  </si>
  <si>
    <t>Hospital de Alta Especialidad Monterrey ISSSTE</t>
  </si>
  <si>
    <t>Hospital General de Acapulco</t>
  </si>
  <si>
    <t>Escuela de Medicina Tecnologico de Monterrey</t>
  </si>
  <si>
    <t>Hospital Angeles del Pedregal</t>
  </si>
  <si>
    <t>R   - Urología</t>
  </si>
  <si>
    <t>Hospital Docente de San Vicente de Paul</t>
  </si>
  <si>
    <t>R   - Medicina Interna</t>
  </si>
  <si>
    <t>Hospital de Esecialidades N°14 "Adolfo Ruíz Cortinez" IMSS</t>
  </si>
  <si>
    <t>Hospital General San Pedro Pochutla</t>
  </si>
  <si>
    <t>R4 - Neurología</t>
  </si>
  <si>
    <t>Hospital Materno Infantil</t>
  </si>
  <si>
    <r>
      <t xml:space="preserve">Hospital Regional </t>
    </r>
    <r>
      <rPr>
        <b/>
        <sz val="9"/>
        <rFont val="Arial"/>
        <family val="2"/>
      </rPr>
      <t>"</t>
    </r>
    <r>
      <rPr>
        <sz val="9"/>
        <rFont val="Arial"/>
        <family val="2"/>
      </rPr>
      <t>Honorio Delgado"</t>
    </r>
  </si>
  <si>
    <t>R4 - Urología</t>
  </si>
  <si>
    <t>UMAE Hospital de Especialidades Puebla IMSS</t>
  </si>
  <si>
    <t>UMAE N°25 de Monterrey</t>
  </si>
  <si>
    <t>Tec.- Radiología</t>
  </si>
  <si>
    <t>Rotante por Medicina Nuclear</t>
  </si>
  <si>
    <t>Centro Médico CEMESA</t>
  </si>
  <si>
    <t>3º año de medicina</t>
  </si>
  <si>
    <t>UNAM</t>
  </si>
  <si>
    <t>U.L.S.A.</t>
  </si>
  <si>
    <t>Geriatria</t>
  </si>
  <si>
    <t>U. PANAMERICANA</t>
  </si>
  <si>
    <t>U. PANAMERICANA - SALLE</t>
  </si>
  <si>
    <t>Internado de Pregrado</t>
  </si>
  <si>
    <t>VARIAS</t>
  </si>
  <si>
    <t>Servicio Social</t>
  </si>
  <si>
    <t>Residente en Ecocardiografia</t>
  </si>
  <si>
    <t>Residente en Patología</t>
  </si>
  <si>
    <t>Residente en Reumatología e Inmulogía</t>
  </si>
  <si>
    <t>Residente en Infectología</t>
  </si>
  <si>
    <t>Residente en Anestesiología</t>
  </si>
  <si>
    <t>Residente en Angiología y Cirugía Vascular</t>
  </si>
  <si>
    <t>Residente en Dermatología</t>
  </si>
  <si>
    <t>Residencia en Genetica Médica</t>
  </si>
  <si>
    <t>Residencia en Hematología</t>
  </si>
  <si>
    <t>Residencia en Imagenología Diagnóstica y Terapéutica</t>
  </si>
  <si>
    <t>Residencia en Radiología e Imagen</t>
  </si>
  <si>
    <t>Residencia en Nefrología</t>
  </si>
  <si>
    <t>Residencia en Oncología</t>
  </si>
  <si>
    <t>Residencia en Urología</t>
  </si>
  <si>
    <t>Rotación - Ecocardiografia Pediátrica</t>
  </si>
  <si>
    <t>Rotación - Patología Pediátrica</t>
  </si>
  <si>
    <t>Rotación - Reumatología Pediátrica</t>
  </si>
  <si>
    <t>Rotación - Infectología</t>
  </si>
  <si>
    <t>Rotación - Anestesiología Pediátrica</t>
  </si>
  <si>
    <t>Rotación - Anestesia Regional</t>
  </si>
  <si>
    <t>Rotación - Anestesiología Gineco-Obstétríca</t>
  </si>
  <si>
    <t>Rotacón - Analgesia y Obstétrica</t>
  </si>
  <si>
    <t>Rotación - Analgesía y Anestesia Obstétrica</t>
  </si>
  <si>
    <t>Rotacón - Terapia Intensiva</t>
  </si>
  <si>
    <t>Rotación - Nutrición del Paciente Critico Pediátrico</t>
  </si>
  <si>
    <t>Rotación - Hemodinamia</t>
  </si>
  <si>
    <t>Rotación - Cirugía Cardiovascular</t>
  </si>
  <si>
    <t>Rotación - Micología</t>
  </si>
  <si>
    <t>Rotacón - Pediatría</t>
  </si>
  <si>
    <t xml:space="preserve">Rotación - Dermatologia </t>
  </si>
  <si>
    <t>Rotación - Genética</t>
  </si>
  <si>
    <t>Rotación - Genética Humana y Genética de la Nutrición</t>
  </si>
  <si>
    <t>Rotación - Parkinson y Movimientos Anormales</t>
  </si>
  <si>
    <t xml:space="preserve">Rotación - Genética y Genómica Humana </t>
  </si>
  <si>
    <t>Rotación - Medicina Transfucional</t>
  </si>
  <si>
    <t>Rotación - Hematología</t>
  </si>
  <si>
    <t>Rotación - Ultrasonido</t>
  </si>
  <si>
    <t>Rotación - Nefrología</t>
  </si>
  <si>
    <t>Rotación - Clínica del Pulmón y Tumores Ginecológicos</t>
  </si>
  <si>
    <t>Rotación - Ginecología</t>
  </si>
  <si>
    <t>Rotación - Urología</t>
  </si>
  <si>
    <t>1 mes may</t>
  </si>
  <si>
    <t>Alta Especialidad</t>
  </si>
  <si>
    <t>1 mes jun</t>
  </si>
  <si>
    <t>2 meses may-jun</t>
  </si>
  <si>
    <t>R2</t>
  </si>
  <si>
    <t>2 meses jul-ago</t>
  </si>
  <si>
    <t>3 meses jul-sep</t>
  </si>
  <si>
    <t>Hospital Infantil de México</t>
  </si>
  <si>
    <t>R1</t>
  </si>
  <si>
    <t>2 meses abr-may</t>
  </si>
  <si>
    <t>1 mes ene</t>
  </si>
  <si>
    <t>R3</t>
  </si>
  <si>
    <t>1 mes feb</t>
  </si>
  <si>
    <t>1 mes abr</t>
  </si>
  <si>
    <t>Fundacion Valle del Lili</t>
  </si>
  <si>
    <t>Hospital de la Mujer</t>
  </si>
  <si>
    <t>Hospital San Javier</t>
  </si>
  <si>
    <t>RI</t>
  </si>
  <si>
    <t>Instituto Nacional de Cardiología</t>
  </si>
  <si>
    <t>Hospital General de México</t>
  </si>
  <si>
    <t>Centro Dermatologico "Dr. Ladislao de la Pascua"</t>
  </si>
  <si>
    <t>1 mes mar</t>
  </si>
  <si>
    <t>2 meses ene-feb</t>
  </si>
  <si>
    <t>1  mes abr</t>
  </si>
  <si>
    <t>2 meses jun-jul</t>
  </si>
  <si>
    <t>1 mes jul</t>
  </si>
  <si>
    <t>Hospital General Agustín O ´Horan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</si>
</sst>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"/>
    <numFmt numFmtId="181" formatCode="0.0%"/>
    <numFmt numFmtId="182" formatCode="&quot;$&quot;#,##0"/>
  </numFmts>
  <fonts count="10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sz val="12"/>
      <color indexed="42"/>
      <name val="MS Sans Serif"/>
      <family val="2"/>
    </font>
    <font>
      <sz val="8"/>
      <name val="Century Gothic"/>
      <family val="2"/>
    </font>
    <font>
      <sz val="9"/>
      <name val="MS Sans Serif"/>
      <family val="2"/>
    </font>
    <font>
      <sz val="10"/>
      <name val="Century Gothic"/>
      <family val="2"/>
    </font>
    <font>
      <b/>
      <sz val="14"/>
      <name val="MS Sans Serif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3.5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3.5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8.5"/>
      <name val="MS Sans Serif"/>
      <family val="2"/>
    </font>
    <font>
      <sz val="9"/>
      <name val="Calibri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000000"/>
      <name val="MS Sans Serif"/>
      <family val="2"/>
    </font>
    <font>
      <b/>
      <sz val="11"/>
      <color rgb="FF000000"/>
      <name val="Calibri"/>
      <family val="2"/>
    </font>
    <font>
      <sz val="10"/>
      <color rgb="FF000000"/>
      <name val="MS Sans Serif"/>
      <family val="2"/>
    </font>
    <font>
      <b/>
      <sz val="12"/>
      <color rgb="FF000000"/>
      <name val="MS Sans Serif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9"/>
      <color rgb="FFFFFFFF"/>
      <name val="Arial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1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0" fontId="72" fillId="22" borderId="3" applyNumberFormat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6" fillId="29" borderId="2" applyNumberFormat="0" applyAlignment="0" applyProtection="0"/>
    <xf numFmtId="0" fontId="77" fillId="0" borderId="1" applyNumberFormat="0" applyFill="0" applyBorder="0" applyAlignment="0" applyProtection="0"/>
    <xf numFmtId="0" fontId="78" fillId="0" borderId="1" applyNumberFormat="0" applyFill="0" applyBorder="0" applyAlignment="0" applyProtection="0"/>
    <xf numFmtId="0" fontId="7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81" fillId="21" borderId="7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75" fillId="0" borderId="9" applyNumberFormat="0" applyFill="0" applyAlignment="0" applyProtection="0"/>
    <xf numFmtId="0" fontId="86" fillId="0" borderId="10" applyNumberFormat="0" applyFill="0" applyAlignment="0" applyProtection="0"/>
  </cellStyleXfs>
  <cellXfs count="674"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1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1" borderId="15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1" borderId="12" xfId="0" applyFont="1" applyFill="1" applyBorder="1" applyAlignment="1">
      <alignment/>
    </xf>
    <xf numFmtId="0" fontId="0" fillId="1" borderId="16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7" xfId="0" applyFont="1" applyFill="1" applyBorder="1" applyAlignment="1">
      <alignment horizontal="center"/>
    </xf>
    <xf numFmtId="0" fontId="0" fillId="1" borderId="17" xfId="0" applyFill="1" applyBorder="1" applyAlignment="1">
      <alignment/>
    </xf>
    <xf numFmtId="0" fontId="0" fillId="1" borderId="18" xfId="0" applyFill="1" applyBorder="1" applyAlignment="1">
      <alignment/>
    </xf>
    <xf numFmtId="0" fontId="0" fillId="1" borderId="11" xfId="0" applyFont="1" applyFill="1" applyBorder="1" applyAlignment="1">
      <alignment horizontal="centerContinuous" vertical="center" wrapText="1"/>
    </xf>
    <xf numFmtId="0" fontId="0" fillId="1" borderId="12" xfId="0" applyFont="1" applyFill="1" applyBorder="1" applyAlignment="1">
      <alignment horizontal="centerContinuous" vertical="center"/>
    </xf>
    <xf numFmtId="0" fontId="0" fillId="1" borderId="19" xfId="0" applyFill="1" applyBorder="1" applyAlignment="1">
      <alignment/>
    </xf>
    <xf numFmtId="0" fontId="0" fillId="1" borderId="18" xfId="0" applyFont="1" applyFill="1" applyBorder="1" applyAlignment="1">
      <alignment horizontal="center"/>
    </xf>
    <xf numFmtId="0" fontId="0" fillId="1" borderId="20" xfId="0" applyFont="1" applyFill="1" applyBorder="1" applyAlignment="1">
      <alignment horizontal="center" vertical="center" wrapText="1"/>
    </xf>
    <xf numFmtId="0" fontId="0" fillId="1" borderId="12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1" borderId="11" xfId="0" applyFont="1" applyFill="1" applyBorder="1" applyAlignment="1">
      <alignment/>
    </xf>
    <xf numFmtId="0" fontId="0" fillId="1" borderId="12" xfId="0" applyFont="1" applyFill="1" applyBorder="1" applyAlignment="1">
      <alignment/>
    </xf>
    <xf numFmtId="0" fontId="0" fillId="1" borderId="19" xfId="0" applyFill="1" applyBorder="1" applyAlignment="1">
      <alignment horizontal="centerContinuous"/>
    </xf>
    <xf numFmtId="0" fontId="0" fillId="1" borderId="18" xfId="0" applyFill="1" applyBorder="1" applyAlignment="1">
      <alignment horizontal="centerContinuous"/>
    </xf>
    <xf numFmtId="0" fontId="0" fillId="0" borderId="11" xfId="0" applyFont="1" applyFill="1" applyBorder="1" applyAlignment="1" quotePrefix="1">
      <alignment horizontal="center"/>
    </xf>
    <xf numFmtId="0" fontId="0" fillId="1" borderId="21" xfId="0" applyFill="1" applyBorder="1" applyAlignment="1">
      <alignment horizontal="centerContinuous" vertical="center" wrapText="1"/>
    </xf>
    <xf numFmtId="0" fontId="0" fillId="1" borderId="15" xfId="0" applyFont="1" applyFill="1" applyBorder="1" applyAlignment="1">
      <alignment horizontal="centerContinuous" vertical="center"/>
    </xf>
    <xf numFmtId="0" fontId="0" fillId="1" borderId="22" xfId="0" applyFont="1" applyFill="1" applyBorder="1" applyAlignment="1" quotePrefix="1">
      <alignment horizontal="center" vertical="center" wrapText="1"/>
    </xf>
    <xf numFmtId="0" fontId="0" fillId="1" borderId="20" xfId="0" applyFont="1" applyFill="1" applyBorder="1" applyAlignment="1" quotePrefix="1">
      <alignment horizontal="center" vertical="center" wrapText="1"/>
    </xf>
    <xf numFmtId="0" fontId="1" fillId="1" borderId="12" xfId="0" applyFont="1" applyFill="1" applyBorder="1" applyAlignment="1" quotePrefix="1">
      <alignment horizontal="center" vertical="center"/>
    </xf>
    <xf numFmtId="0" fontId="0" fillId="1" borderId="18" xfId="0" applyFill="1" applyBorder="1" applyAlignment="1" quotePrefix="1">
      <alignment horizontal="left"/>
    </xf>
    <xf numFmtId="0" fontId="0" fillId="1" borderId="17" xfId="0" applyFill="1" applyBorder="1" applyAlignment="1">
      <alignment horizontal="centerContinuous"/>
    </xf>
    <xf numFmtId="0" fontId="0" fillId="1" borderId="11" xfId="0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 vertical="top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1" borderId="17" xfId="0" applyFont="1" applyFill="1" applyBorder="1" applyAlignment="1">
      <alignment horizontal="centerContinuous"/>
    </xf>
    <xf numFmtId="0" fontId="0" fillId="1" borderId="21" xfId="0" applyFont="1" applyFill="1" applyBorder="1" applyAlignment="1">
      <alignment horizontal="centerContinuous" vertical="center"/>
    </xf>
    <xf numFmtId="0" fontId="0" fillId="1" borderId="22" xfId="0" applyFont="1" applyFill="1" applyBorder="1" applyAlignment="1">
      <alignment horizontal="center" vertical="center" wrapText="1"/>
    </xf>
    <xf numFmtId="0" fontId="1" fillId="1" borderId="12" xfId="0" applyFont="1" applyFill="1" applyBorder="1" applyAlignment="1">
      <alignment horizontal="center" vertical="center"/>
    </xf>
    <xf numFmtId="0" fontId="5" fillId="0" borderId="0" xfId="54" applyFont="1" applyAlignment="1">
      <alignment horizontal="centerContinuous" vertical="top"/>
      <protection/>
    </xf>
    <xf numFmtId="0" fontId="0" fillId="0" borderId="0" xfId="54" applyAlignment="1">
      <alignment horizontal="centerContinuous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4" fillId="0" borderId="0" xfId="54" applyFont="1" applyAlignment="1">
      <alignment horizontal="centerContinuous" vertical="top"/>
      <protection/>
    </xf>
    <xf numFmtId="0" fontId="4" fillId="0" borderId="0" xfId="54" applyFont="1" applyAlignment="1">
      <alignment horizontal="centerContinuous"/>
      <protection/>
    </xf>
    <xf numFmtId="0" fontId="4" fillId="0" borderId="0" xfId="54" applyFont="1" applyFill="1" applyAlignment="1">
      <alignment horizontal="centerContinuous"/>
      <protection/>
    </xf>
    <xf numFmtId="0" fontId="0" fillId="0" borderId="0" xfId="54" applyFont="1">
      <alignment/>
      <protection/>
    </xf>
    <xf numFmtId="0" fontId="4" fillId="0" borderId="0" xfId="54" applyFont="1">
      <alignment/>
      <protection/>
    </xf>
    <xf numFmtId="0" fontId="0" fillId="1" borderId="17" xfId="54" applyFont="1" applyFill="1" applyBorder="1">
      <alignment/>
      <protection/>
    </xf>
    <xf numFmtId="0" fontId="0" fillId="1" borderId="18" xfId="54" applyFont="1" applyFill="1" applyBorder="1">
      <alignment/>
      <protection/>
    </xf>
    <xf numFmtId="0" fontId="0" fillId="1" borderId="15" xfId="54" applyFont="1" applyFill="1" applyBorder="1" applyAlignment="1">
      <alignment/>
      <protection/>
    </xf>
    <xf numFmtId="0" fontId="0" fillId="1" borderId="13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centerContinuous"/>
      <protection/>
    </xf>
    <xf numFmtId="0" fontId="0" fillId="1" borderId="14" xfId="54" applyFont="1" applyFill="1" applyBorder="1" applyAlignment="1">
      <alignment horizontal="centerContinuous"/>
      <protection/>
    </xf>
    <xf numFmtId="0" fontId="0" fillId="1" borderId="19" xfId="54" applyFont="1" applyFill="1" applyBorder="1" applyAlignment="1">
      <alignment horizontal="centerContinuous"/>
      <protection/>
    </xf>
    <xf numFmtId="0" fontId="0" fillId="1" borderId="16" xfId="54" applyFont="1" applyFill="1" applyBorder="1">
      <alignment/>
      <protection/>
    </xf>
    <xf numFmtId="0" fontId="0" fillId="1" borderId="22" xfId="54" applyFont="1" applyFill="1" applyBorder="1">
      <alignment/>
      <protection/>
    </xf>
    <xf numFmtId="0" fontId="0" fillId="1" borderId="0" xfId="54" applyFont="1" applyFill="1" applyBorder="1">
      <alignment/>
      <protection/>
    </xf>
    <xf numFmtId="0" fontId="0" fillId="1" borderId="15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right"/>
      <protection/>
    </xf>
    <xf numFmtId="0" fontId="0" fillId="1" borderId="14" xfId="54" applyFont="1" applyFill="1" applyBorder="1" applyAlignment="1">
      <alignment/>
      <protection/>
    </xf>
    <xf numFmtId="0" fontId="0" fillId="1" borderId="0" xfId="54" applyFont="1" applyFill="1" applyBorder="1" applyAlignment="1">
      <alignment horizontal="centerContinuous"/>
      <protection/>
    </xf>
    <xf numFmtId="0" fontId="0" fillId="1" borderId="20" xfId="54" applyFont="1" applyFill="1" applyBorder="1">
      <alignment/>
      <protection/>
    </xf>
    <xf numFmtId="0" fontId="0" fillId="1" borderId="23" xfId="54" applyFont="1" applyFill="1" applyBorder="1">
      <alignment/>
      <protection/>
    </xf>
    <xf numFmtId="0" fontId="0" fillId="1" borderId="11" xfId="54" applyFont="1" applyFill="1" applyBorder="1" applyAlignment="1">
      <alignment horizontal="centerContinuous" vertical="top"/>
      <protection/>
    </xf>
    <xf numFmtId="0" fontId="0" fillId="1" borderId="24" xfId="54" applyFont="1" applyFill="1" applyBorder="1" applyAlignment="1">
      <alignment horizontal="centerContinuous" vertical="top"/>
      <protection/>
    </xf>
    <xf numFmtId="0" fontId="0" fillId="1" borderId="25" xfId="54" applyFont="1" applyFill="1" applyBorder="1" applyAlignment="1">
      <alignment horizontal="centerContinuous" vertical="top" wrapText="1"/>
      <protection/>
    </xf>
    <xf numFmtId="0" fontId="0" fillId="1" borderId="12" xfId="54" applyFont="1" applyFill="1" applyBorder="1" applyAlignment="1">
      <alignment horizontal="center" vertical="top" wrapText="1"/>
      <protection/>
    </xf>
    <xf numFmtId="0" fontId="0" fillId="1" borderId="24" xfId="54" applyFont="1" applyFill="1" applyBorder="1" applyAlignment="1">
      <alignment horizontal="center"/>
      <protection/>
    </xf>
    <xf numFmtId="0" fontId="0" fillId="1" borderId="12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centerContinuous"/>
      <protection/>
    </xf>
    <xf numFmtId="0" fontId="1" fillId="1" borderId="24" xfId="54" applyFont="1" applyFill="1" applyBorder="1" applyAlignment="1">
      <alignment horizontal="centerContinuous"/>
      <protection/>
    </xf>
    <xf numFmtId="0" fontId="1" fillId="1" borderId="25" xfId="54" applyFont="1" applyFill="1" applyBorder="1" applyAlignment="1">
      <alignment horizontal="centerContinuous"/>
      <protection/>
    </xf>
    <xf numFmtId="0" fontId="1" fillId="0" borderId="0" xfId="54" applyFont="1" applyBorder="1" applyAlignment="1">
      <alignment horizontal="centerContinuous"/>
      <protection/>
    </xf>
    <xf numFmtId="0" fontId="1" fillId="0" borderId="0" xfId="54" applyFont="1" applyFill="1" applyBorder="1">
      <alignment/>
      <protection/>
    </xf>
    <xf numFmtId="0" fontId="0" fillId="1" borderId="21" xfId="54" applyFont="1" applyFill="1" applyBorder="1" applyAlignment="1">
      <alignment/>
      <protection/>
    </xf>
    <xf numFmtId="0" fontId="0" fillId="1" borderId="18" xfId="54" applyFont="1" applyFill="1" applyBorder="1" applyAlignment="1">
      <alignment horizontal="centerContinuous"/>
      <protection/>
    </xf>
    <xf numFmtId="0" fontId="0" fillId="1" borderId="19" xfId="54" applyFont="1" applyFill="1" applyBorder="1">
      <alignment/>
      <protection/>
    </xf>
    <xf numFmtId="0" fontId="0" fillId="1" borderId="25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left"/>
      <protection/>
    </xf>
    <xf numFmtId="0" fontId="1" fillId="1" borderId="24" xfId="54" applyFont="1" applyFill="1" applyBorder="1" applyAlignment="1">
      <alignment horizontal="left"/>
      <protection/>
    </xf>
    <xf numFmtId="0" fontId="0" fillId="1" borderId="25" xfId="54" applyFont="1" applyFill="1" applyBorder="1" applyAlignment="1">
      <alignment horizontal="centerContinuous"/>
      <protection/>
    </xf>
    <xf numFmtId="0" fontId="5" fillId="0" borderId="0" xfId="54" applyFont="1">
      <alignment/>
      <protection/>
    </xf>
    <xf numFmtId="0" fontId="5" fillId="0" borderId="0" xfId="54" applyFont="1" applyBorder="1">
      <alignment/>
      <protection/>
    </xf>
    <xf numFmtId="0" fontId="5" fillId="0" borderId="0" xfId="54" applyFont="1" applyBorder="1" applyAlignment="1">
      <alignment horizontal="right"/>
      <protection/>
    </xf>
    <xf numFmtId="0" fontId="0" fillId="0" borderId="0" xfId="54" applyBorder="1">
      <alignment/>
      <protection/>
    </xf>
    <xf numFmtId="0" fontId="0" fillId="1" borderId="17" xfId="54" applyFont="1" applyFill="1" applyBorder="1" applyAlignment="1">
      <alignment horizontal="center" vertical="top"/>
      <protection/>
    </xf>
    <xf numFmtId="0" fontId="0" fillId="1" borderId="21" xfId="54" applyFont="1" applyFill="1" applyBorder="1" applyAlignment="1">
      <alignment horizontal="center" vertical="center"/>
      <protection/>
    </xf>
    <xf numFmtId="0" fontId="0" fillId="1" borderId="15" xfId="54" applyFont="1" applyFill="1" applyBorder="1" applyAlignment="1">
      <alignment horizontal="center" vertical="center"/>
      <protection/>
    </xf>
    <xf numFmtId="0" fontId="1" fillId="1" borderId="11" xfId="54" applyFont="1" applyFill="1" applyBorder="1" applyAlignment="1">
      <alignment horizontal="center"/>
      <protection/>
    </xf>
    <xf numFmtId="0" fontId="4" fillId="1" borderId="11" xfId="54" applyFont="1" applyFill="1" applyBorder="1" applyAlignment="1">
      <alignment horizontal="center"/>
      <protection/>
    </xf>
    <xf numFmtId="0" fontId="1" fillId="0" borderId="11" xfId="54" applyFont="1" applyFill="1" applyBorder="1" applyAlignment="1">
      <alignment horizontal="center"/>
      <protection/>
    </xf>
    <xf numFmtId="0" fontId="0" fillId="1" borderId="21" xfId="54" applyFont="1" applyFill="1" applyBorder="1" applyAlignment="1">
      <alignment horizontal="center" vertical="top" wrapText="1"/>
      <protection/>
    </xf>
    <xf numFmtId="0" fontId="0" fillId="1" borderId="15" xfId="54" applyFont="1" applyFill="1" applyBorder="1" applyAlignment="1">
      <alignment horizontal="centerContinuous" vertical="top"/>
      <protection/>
    </xf>
    <xf numFmtId="0" fontId="0" fillId="1" borderId="12" xfId="54" applyFill="1" applyBorder="1">
      <alignment/>
      <protection/>
    </xf>
    <xf numFmtId="0" fontId="0" fillId="1" borderId="24" xfId="54" applyFill="1" applyBorder="1">
      <alignment/>
      <protection/>
    </xf>
    <xf numFmtId="0" fontId="0" fillId="1" borderId="15" xfId="54" applyFill="1" applyBorder="1" applyAlignment="1">
      <alignment/>
      <protection/>
    </xf>
    <xf numFmtId="0" fontId="0" fillId="1" borderId="12" xfId="54" applyFont="1" applyFill="1" applyBorder="1" applyAlignment="1" quotePrefix="1">
      <alignment horizontal="center"/>
      <protection/>
    </xf>
    <xf numFmtId="0" fontId="0" fillId="1" borderId="12" xfId="54" applyFont="1" applyFill="1" applyBorder="1" applyAlignment="1" quotePrefix="1">
      <alignment horizontal="center" vertical="center" wrapText="1"/>
      <protection/>
    </xf>
    <xf numFmtId="0" fontId="0" fillId="1" borderId="12" xfId="54" applyFont="1" applyFill="1" applyBorder="1" applyAlignment="1">
      <alignment horizontal="center" vertical="center" wrapText="1"/>
      <protection/>
    </xf>
    <xf numFmtId="0" fontId="0" fillId="1" borderId="14" xfId="54" applyFont="1" applyFill="1" applyBorder="1" applyAlignment="1">
      <alignment horizontal="center" vertical="center" wrapText="1"/>
      <protection/>
    </xf>
    <xf numFmtId="0" fontId="0" fillId="1" borderId="15" xfId="54" applyFont="1" applyFill="1" applyBorder="1" applyAlignment="1">
      <alignment horizontal="center" vertical="center" wrapText="1"/>
      <protection/>
    </xf>
    <xf numFmtId="0" fontId="0" fillId="1" borderId="21" xfId="54" applyFont="1" applyFill="1" applyBorder="1" applyAlignment="1">
      <alignment horizontal="center" vertical="center" wrapText="1"/>
      <protection/>
    </xf>
    <xf numFmtId="0" fontId="0" fillId="0" borderId="24" xfId="54" applyFill="1" applyBorder="1" applyAlignment="1">
      <alignment horizontal="center"/>
      <protection/>
    </xf>
    <xf numFmtId="0" fontId="7" fillId="0" borderId="0" xfId="54" applyFont="1" applyFill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5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8" fillId="0" borderId="0" xfId="55">
      <alignment vertical="center"/>
      <protection/>
    </xf>
    <xf numFmtId="0" fontId="4" fillId="0" borderId="0" xfId="55" applyFont="1" applyAlignment="1">
      <alignment horizontal="centerContinuous" vertical="center"/>
      <protection/>
    </xf>
    <xf numFmtId="0" fontId="6" fillId="0" borderId="0" xfId="55" applyFont="1" applyFill="1" applyAlignment="1">
      <alignment horizontal="centerContinuous" vertical="center"/>
      <protection/>
    </xf>
    <xf numFmtId="0" fontId="8" fillId="0" borderId="0" xfId="55" applyAlignment="1">
      <alignment horizontal="centerContinuous" vertical="center"/>
      <protection/>
    </xf>
    <xf numFmtId="0" fontId="6" fillId="0" borderId="0" xfId="55" applyFont="1">
      <alignment vertical="center"/>
      <protection/>
    </xf>
    <xf numFmtId="0" fontId="9" fillId="0" borderId="0" xfId="55" applyFont="1">
      <alignment vertical="center"/>
      <protection/>
    </xf>
    <xf numFmtId="0" fontId="8" fillId="0" borderId="0" xfId="55" applyBorder="1">
      <alignment vertical="center"/>
      <protection/>
    </xf>
    <xf numFmtId="0" fontId="6" fillId="1" borderId="15" xfId="55" applyFont="1" applyFill="1" applyBorder="1" applyAlignment="1">
      <alignment horizontal="center" vertical="center" wrapText="1"/>
      <protection/>
    </xf>
    <xf numFmtId="0" fontId="6" fillId="1" borderId="21" xfId="55" applyFont="1" applyFill="1" applyBorder="1" applyAlignment="1">
      <alignment horizontal="centerContinuous" vertical="center" wrapText="1"/>
      <protection/>
    </xf>
    <xf numFmtId="0" fontId="8" fillId="0" borderId="0" xfId="55" applyBorder="1" applyAlignment="1">
      <alignment/>
      <protection/>
    </xf>
    <xf numFmtId="0" fontId="8" fillId="0" borderId="0" xfId="55" applyBorder="1" applyAlignment="1">
      <alignment horizontal="center"/>
      <protection/>
    </xf>
    <xf numFmtId="0" fontId="8" fillId="0" borderId="0" xfId="55" applyBorder="1" applyAlignment="1">
      <alignment horizontal="left"/>
      <protection/>
    </xf>
    <xf numFmtId="0" fontId="0" fillId="1" borderId="21" xfId="55" applyFont="1" applyFill="1" applyBorder="1" applyAlignment="1">
      <alignment horizontal="centerContinuous" vertical="center"/>
      <protection/>
    </xf>
    <xf numFmtId="0" fontId="0" fillId="1" borderId="14" xfId="55" applyFont="1" applyFill="1" applyBorder="1" applyAlignment="1">
      <alignment horizontal="centerContinuous" vertical="center"/>
      <protection/>
    </xf>
    <xf numFmtId="0" fontId="8" fillId="1" borderId="21" xfId="55" applyFill="1" applyBorder="1">
      <alignment vertical="center"/>
      <protection/>
    </xf>
    <xf numFmtId="0" fontId="8" fillId="1" borderId="13" xfId="55" applyFill="1" applyBorder="1">
      <alignment vertical="center"/>
      <protection/>
    </xf>
    <xf numFmtId="0" fontId="0" fillId="0" borderId="0" xfId="54" applyFill="1" applyAlignment="1">
      <alignment horizontal="centerContinuous"/>
      <protection/>
    </xf>
    <xf numFmtId="0" fontId="0" fillId="1" borderId="21" xfId="54" applyFill="1" applyBorder="1" applyAlignment="1">
      <alignment horizontal="center" vertical="center" wrapText="1"/>
      <protection/>
    </xf>
    <xf numFmtId="0" fontId="0" fillId="1" borderId="14" xfId="54" applyFill="1" applyBorder="1" applyAlignment="1">
      <alignment horizontal="center" vertical="center" wrapText="1"/>
      <protection/>
    </xf>
    <xf numFmtId="0" fontId="0" fillId="1" borderId="15" xfId="54" applyFill="1" applyBorder="1" applyAlignment="1">
      <alignment horizontal="center" vertical="center" wrapText="1"/>
      <protection/>
    </xf>
    <xf numFmtId="0" fontId="0" fillId="1" borderId="11" xfId="54" applyFill="1" applyBorder="1">
      <alignment/>
      <protection/>
    </xf>
    <xf numFmtId="0" fontId="0" fillId="1" borderId="12" xfId="0" applyFont="1" applyFill="1" applyBorder="1" applyAlignment="1">
      <alignment horizontal="center" vertical="center"/>
    </xf>
    <xf numFmtId="0" fontId="11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vertical="center"/>
      <protection/>
    </xf>
    <xf numFmtId="0" fontId="9" fillId="0" borderId="0" xfId="55" applyFont="1" applyFill="1">
      <alignment vertical="center"/>
      <protection/>
    </xf>
    <xf numFmtId="0" fontId="6" fillId="1" borderId="16" xfId="55" applyFont="1" applyFill="1" applyBorder="1" applyAlignment="1">
      <alignment horizontal="center" vertical="center" wrapText="1"/>
      <protection/>
    </xf>
    <xf numFmtId="0" fontId="6" fillId="1" borderId="17" xfId="55" applyFont="1" applyFill="1" applyBorder="1" applyAlignment="1">
      <alignment horizontal="centerContinuous" vertical="center" wrapText="1"/>
      <protection/>
    </xf>
    <xf numFmtId="0" fontId="6" fillId="1" borderId="19" xfId="55" applyFont="1" applyFill="1" applyBorder="1" applyAlignment="1">
      <alignment horizontal="centerContinuous" vertical="center" wrapText="1"/>
      <protection/>
    </xf>
    <xf numFmtId="0" fontId="6" fillId="1" borderId="14" xfId="55" applyFont="1" applyFill="1" applyBorder="1" applyAlignment="1">
      <alignment horizontal="centerContinuous" vertical="center" wrapText="1"/>
      <protection/>
    </xf>
    <xf numFmtId="0" fontId="6" fillId="1" borderId="12" xfId="55" applyFont="1" applyFill="1" applyBorder="1" applyAlignment="1">
      <alignment horizontal="center" vertical="center" wrapText="1"/>
      <protection/>
    </xf>
    <xf numFmtId="0" fontId="6" fillId="1" borderId="14" xfId="55" applyFont="1" applyFill="1" applyBorder="1" applyAlignment="1">
      <alignment horizontal="center" vertical="center" wrapText="1"/>
      <protection/>
    </xf>
    <xf numFmtId="0" fontId="8" fillId="0" borderId="0" xfId="55" applyBorder="1" applyAlignment="1">
      <alignment horizontal="center" vertical="top"/>
      <protection/>
    </xf>
    <xf numFmtId="0" fontId="8" fillId="0" borderId="0" xfId="55" applyBorder="1" applyAlignment="1">
      <alignment vertical="top"/>
      <protection/>
    </xf>
    <xf numFmtId="0" fontId="8" fillId="1" borderId="14" xfId="55" applyFill="1" applyBorder="1" applyAlignment="1">
      <alignment vertical="center"/>
      <protection/>
    </xf>
    <xf numFmtId="0" fontId="5" fillId="0" borderId="0" xfId="54" applyFont="1" applyAlignment="1">
      <alignment horizontal="centerContinuous" vertical="top" wrapText="1"/>
      <protection/>
    </xf>
    <xf numFmtId="0" fontId="0" fillId="0" borderId="0" xfId="54" applyAlignment="1">
      <alignment horizontal="centerContinuous" vertical="top" wrapText="1"/>
      <protection/>
    </xf>
    <xf numFmtId="0" fontId="0" fillId="0" borderId="0" xfId="54" applyFill="1" applyAlignment="1">
      <alignment horizontal="centerContinuous" vertical="top" wrapText="1"/>
      <protection/>
    </xf>
    <xf numFmtId="0" fontId="4" fillId="0" borderId="0" xfId="54" applyFont="1" applyAlignment="1">
      <alignment horizontal="centerContinuous" vertical="top" wrapText="1"/>
      <protection/>
    </xf>
    <xf numFmtId="0" fontId="4" fillId="0" borderId="0" xfId="54" applyFont="1" applyBorder="1" applyAlignment="1">
      <alignment vertical="center" wrapText="1"/>
      <protection/>
    </xf>
    <xf numFmtId="0" fontId="0" fillId="0" borderId="0" xfId="54" applyBorder="1" applyAlignment="1">
      <alignment vertical="center" wrapText="1"/>
      <protection/>
    </xf>
    <xf numFmtId="0" fontId="0" fillId="0" borderId="0" xfId="54" applyBorder="1" applyAlignment="1">
      <alignment vertical="top" wrapText="1"/>
      <protection/>
    </xf>
    <xf numFmtId="0" fontId="0" fillId="1" borderId="15" xfId="54" applyFont="1" applyFill="1" applyBorder="1" applyAlignment="1">
      <alignment horizontal="center"/>
      <protection/>
    </xf>
    <xf numFmtId="0" fontId="0" fillId="1" borderId="15" xfId="54" applyFill="1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33" borderId="15" xfId="54" applyFont="1" applyFill="1" applyBorder="1" applyAlignment="1">
      <alignment horizontal="center" vertical="center"/>
      <protection/>
    </xf>
    <xf numFmtId="180" fontId="0" fillId="0" borderId="12" xfId="0" applyNumberFormat="1" applyFont="1" applyBorder="1" applyAlignment="1">
      <alignment horizontal="center"/>
    </xf>
    <xf numFmtId="0" fontId="16" fillId="33" borderId="12" xfId="54" applyFont="1" applyFill="1" applyBorder="1" applyAlignment="1">
      <alignment/>
      <protection/>
    </xf>
    <xf numFmtId="0" fontId="16" fillId="33" borderId="11" xfId="54" applyFont="1" applyFill="1" applyBorder="1" applyAlignment="1">
      <alignment/>
      <protection/>
    </xf>
    <xf numFmtId="0" fontId="1" fillId="0" borderId="11" xfId="0" applyFont="1" applyBorder="1" applyAlignment="1">
      <alignment/>
    </xf>
    <xf numFmtId="0" fontId="16" fillId="33" borderId="11" xfId="54" applyFont="1" applyFill="1" applyBorder="1" applyAlignment="1">
      <alignment horizontal="center"/>
      <protection/>
    </xf>
    <xf numFmtId="180" fontId="0" fillId="0" borderId="12" xfId="0" applyNumberFormat="1" applyFont="1" applyBorder="1" applyAlignment="1">
      <alignment/>
    </xf>
    <xf numFmtId="0" fontId="15" fillId="33" borderId="15" xfId="54" applyFont="1" applyFill="1" applyBorder="1" applyAlignment="1">
      <alignment wrapText="1"/>
      <protection/>
    </xf>
    <xf numFmtId="0" fontId="18" fillId="34" borderId="12" xfId="0" applyFont="1" applyFill="1" applyBorder="1" applyAlignment="1">
      <alignment horizontal="center" vertical="center"/>
    </xf>
    <xf numFmtId="180" fontId="27" fillId="33" borderId="11" xfId="54" applyNumberFormat="1" applyFont="1" applyFill="1" applyBorder="1" applyAlignment="1">
      <alignment horizontal="center" vertical="center" wrapText="1"/>
      <protection/>
    </xf>
    <xf numFmtId="0" fontId="1" fillId="1" borderId="11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6" fillId="1" borderId="16" xfId="55" applyFont="1" applyFill="1" applyBorder="1" applyAlignment="1">
      <alignment horizontal="center" vertical="center" wrapText="1"/>
      <protection/>
    </xf>
    <xf numFmtId="0" fontId="0" fillId="1" borderId="21" xfId="55" applyFont="1" applyFill="1" applyBorder="1" applyAlignment="1">
      <alignment vertical="center"/>
      <protection/>
    </xf>
    <xf numFmtId="3" fontId="0" fillId="0" borderId="15" xfId="54" applyNumberFormat="1" applyFill="1" applyBorder="1" applyAlignment="1">
      <alignment horizontal="center" vertical="center"/>
      <protection/>
    </xf>
    <xf numFmtId="0" fontId="15" fillId="35" borderId="15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27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9" fillId="34" borderId="0" xfId="0" applyNumberFormat="1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3" fontId="18" fillId="34" borderId="33" xfId="0" applyNumberFormat="1" applyFont="1" applyFill="1" applyBorder="1" applyAlignment="1">
      <alignment horizontal="center"/>
    </xf>
    <xf numFmtId="180" fontId="18" fillId="34" borderId="23" xfId="0" applyNumberFormat="1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 vertical="top"/>
    </xf>
    <xf numFmtId="0" fontId="18" fillId="34" borderId="25" xfId="0" applyFont="1" applyFill="1" applyBorder="1" applyAlignment="1">
      <alignment horizontal="center" vertical="top"/>
    </xf>
    <xf numFmtId="3" fontId="18" fillId="34" borderId="24" xfId="0" applyNumberFormat="1" applyFont="1" applyFill="1" applyBorder="1" applyAlignment="1">
      <alignment horizontal="center" vertical="top"/>
    </xf>
    <xf numFmtId="0" fontId="18" fillId="34" borderId="25" xfId="0" applyFont="1" applyFill="1" applyBorder="1" applyAlignment="1">
      <alignment horizontal="center"/>
    </xf>
    <xf numFmtId="0" fontId="18" fillId="34" borderId="24" xfId="0" applyFont="1" applyFill="1" applyBorder="1" applyAlignment="1" quotePrefix="1">
      <alignment horizontal="center" vertical="top"/>
    </xf>
    <xf numFmtId="0" fontId="18" fillId="34" borderId="20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top" wrapText="1"/>
    </xf>
    <xf numFmtId="181" fontId="18" fillId="34" borderId="23" xfId="59" applyNumberFormat="1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 wrapText="1"/>
    </xf>
    <xf numFmtId="180" fontId="18" fillId="34" borderId="23" xfId="59" applyNumberFormat="1" applyFont="1" applyFill="1" applyBorder="1" applyAlignment="1">
      <alignment horizontal="center"/>
    </xf>
    <xf numFmtId="0" fontId="18" fillId="34" borderId="33" xfId="0" applyFont="1" applyFill="1" applyBorder="1" applyAlignment="1" quotePrefix="1">
      <alignment horizontal="center"/>
    </xf>
    <xf numFmtId="0" fontId="18" fillId="34" borderId="24" xfId="0" applyFont="1" applyFill="1" applyBorder="1" applyAlignment="1">
      <alignment horizontal="center" vertical="justify"/>
    </xf>
    <xf numFmtId="0" fontId="18" fillId="34" borderId="25" xfId="0" applyFont="1" applyFill="1" applyBorder="1" applyAlignment="1">
      <alignment horizontal="center" vertical="justify"/>
    </xf>
    <xf numFmtId="0" fontId="18" fillId="34" borderId="20" xfId="0" applyFont="1" applyFill="1" applyBorder="1" applyAlignment="1" quotePrefix="1">
      <alignment horizontal="center" vertical="center"/>
    </xf>
    <xf numFmtId="0" fontId="18" fillId="34" borderId="23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horizontal="center" vertical="justify"/>
    </xf>
    <xf numFmtId="0" fontId="18" fillId="34" borderId="16" xfId="0" applyFont="1" applyFill="1" applyBorder="1" applyAlignment="1" quotePrefix="1">
      <alignment horizontal="center" vertical="center"/>
    </xf>
    <xf numFmtId="0" fontId="18" fillId="34" borderId="18" xfId="0" applyFont="1" applyFill="1" applyBorder="1" applyAlignment="1">
      <alignment horizontal="center"/>
    </xf>
    <xf numFmtId="0" fontId="18" fillId="34" borderId="34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 vertical="top"/>
    </xf>
    <xf numFmtId="0" fontId="18" fillId="34" borderId="16" xfId="0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18" fillId="34" borderId="19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 vertical="top" wrapText="1"/>
    </xf>
    <xf numFmtId="0" fontId="21" fillId="34" borderId="33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 vertical="top" wrapText="1"/>
    </xf>
    <xf numFmtId="0" fontId="16" fillId="36" borderId="17" xfId="0" applyFont="1" applyFill="1" applyBorder="1" applyAlignment="1">
      <alignment vertical="center"/>
    </xf>
    <xf numFmtId="0" fontId="16" fillId="36" borderId="11" xfId="0" applyFont="1" applyFill="1" applyBorder="1" applyAlignment="1">
      <alignment vertical="center"/>
    </xf>
    <xf numFmtId="0" fontId="17" fillId="36" borderId="21" xfId="0" applyFont="1" applyFill="1" applyBorder="1" applyAlignment="1">
      <alignment horizontal="left" vertical="center"/>
    </xf>
    <xf numFmtId="0" fontId="15" fillId="36" borderId="13" xfId="0" applyFont="1" applyFill="1" applyBorder="1" applyAlignment="1">
      <alignment horizontal="left" vertical="center"/>
    </xf>
    <xf numFmtId="0" fontId="16" fillId="36" borderId="13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left" vertical="center"/>
    </xf>
    <xf numFmtId="0" fontId="18" fillId="36" borderId="13" xfId="0" applyFont="1" applyFill="1" applyBorder="1" applyAlignment="1">
      <alignment horizontal="center" vertical="top"/>
    </xf>
    <xf numFmtId="0" fontId="18" fillId="36" borderId="13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left" vertical="center"/>
    </xf>
    <xf numFmtId="0" fontId="18" fillId="36" borderId="14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0" borderId="0" xfId="0" applyFont="1" applyBorder="1" applyAlignment="1">
      <alignment/>
    </xf>
    <xf numFmtId="3" fontId="18" fillId="34" borderId="33" xfId="0" applyNumberFormat="1" applyFont="1" applyFill="1" applyBorder="1" applyAlignment="1" quotePrefix="1">
      <alignment horizontal="center"/>
    </xf>
    <xf numFmtId="3" fontId="18" fillId="34" borderId="33" xfId="0" applyNumberFormat="1" applyFont="1" applyFill="1" applyBorder="1" applyAlignment="1" quotePrefix="1">
      <alignment horizontal="center" vertical="top"/>
    </xf>
    <xf numFmtId="0" fontId="16" fillId="33" borderId="35" xfId="0" applyFont="1" applyFill="1" applyBorder="1" applyAlignment="1">
      <alignment/>
    </xf>
    <xf numFmtId="0" fontId="20" fillId="33" borderId="3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1" fontId="18" fillId="34" borderId="24" xfId="0" applyNumberFormat="1" applyFont="1" applyFill="1" applyBorder="1" applyAlignment="1">
      <alignment horizontal="center" vertical="top"/>
    </xf>
    <xf numFmtId="3" fontId="18" fillId="34" borderId="33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6" fillId="37" borderId="0" xfId="0" applyFon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1" borderId="15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wrapText="1"/>
    </xf>
    <xf numFmtId="3" fontId="0" fillId="34" borderId="15" xfId="0" applyNumberForma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5" fillId="0" borderId="0" xfId="55" applyFont="1" applyAlignment="1">
      <alignment horizontal="center" vertical="center"/>
      <protection/>
    </xf>
    <xf numFmtId="0" fontId="10" fillId="1" borderId="21" xfId="55" applyFont="1" applyFill="1" applyBorder="1">
      <alignment vertical="center"/>
      <protection/>
    </xf>
    <xf numFmtId="0" fontId="10" fillId="1" borderId="13" xfId="55" applyFont="1" applyFill="1" applyBorder="1">
      <alignment vertical="center"/>
      <protection/>
    </xf>
    <xf numFmtId="0" fontId="10" fillId="1" borderId="14" xfId="55" applyFont="1" applyFill="1" applyBorder="1">
      <alignment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left" vertic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1" fontId="0" fillId="34" borderId="0" xfId="0" applyNumberFormat="1" applyFill="1" applyBorder="1" applyAlignment="1">
      <alignment/>
    </xf>
    <xf numFmtId="0" fontId="16" fillId="33" borderId="15" xfId="54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6" fillId="33" borderId="15" xfId="54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54" applyFont="1" applyBorder="1" applyProtection="1">
      <alignment/>
      <protection locked="0"/>
    </xf>
    <xf numFmtId="0" fontId="0" fillId="0" borderId="24" xfId="54" applyFont="1" applyBorder="1" applyProtection="1">
      <alignment/>
      <protection locked="0"/>
    </xf>
    <xf numFmtId="0" fontId="0" fillId="0" borderId="25" xfId="54" applyFont="1" applyBorder="1" applyProtection="1">
      <alignment/>
      <protection locked="0"/>
    </xf>
    <xf numFmtId="0" fontId="0" fillId="0" borderId="12" xfId="54" applyFont="1" applyBorder="1" applyProtection="1">
      <alignment/>
      <protection locked="0"/>
    </xf>
    <xf numFmtId="0" fontId="0" fillId="0" borderId="11" xfId="54" applyBorder="1" applyProtection="1">
      <alignment/>
      <protection locked="0"/>
    </xf>
    <xf numFmtId="0" fontId="0" fillId="0" borderId="12" xfId="54" applyBorder="1" applyProtection="1">
      <alignment/>
      <protection locked="0"/>
    </xf>
    <xf numFmtId="0" fontId="0" fillId="0" borderId="25" xfId="54" applyBorder="1" applyProtection="1">
      <alignment/>
      <protection locked="0"/>
    </xf>
    <xf numFmtId="0" fontId="8" fillId="0" borderId="20" xfId="55" applyBorder="1" applyProtection="1">
      <alignment vertical="center"/>
      <protection locked="0"/>
    </xf>
    <xf numFmtId="0" fontId="0" fillId="0" borderId="15" xfId="54" applyBorder="1" applyProtection="1">
      <alignment/>
      <protection locked="0"/>
    </xf>
    <xf numFmtId="0" fontId="16" fillId="33" borderId="15" xfId="0" applyFont="1" applyFill="1" applyBorder="1" applyAlignment="1" applyProtection="1">
      <alignment vertical="center"/>
      <protection locked="0"/>
    </xf>
    <xf numFmtId="0" fontId="10" fillId="0" borderId="15" xfId="55" applyFont="1" applyBorder="1" applyProtection="1">
      <alignment vertical="center"/>
      <protection locked="0"/>
    </xf>
    <xf numFmtId="0" fontId="16" fillId="33" borderId="15" xfId="54" applyFont="1" applyFill="1" applyBorder="1" applyAlignment="1">
      <alignment vertical="center"/>
      <protection/>
    </xf>
    <xf numFmtId="0" fontId="16" fillId="33" borderId="15" xfId="54" applyFont="1" applyFill="1" applyBorder="1" applyAlignment="1">
      <alignment horizontal="center" vertical="center"/>
      <protection/>
    </xf>
    <xf numFmtId="180" fontId="0" fillId="0" borderId="12" xfId="0" applyNumberFormat="1" applyFont="1" applyBorder="1" applyAlignment="1">
      <alignment horizontal="center" vertical="center"/>
    </xf>
    <xf numFmtId="0" fontId="16" fillId="33" borderId="12" xfId="54" applyFont="1" applyFill="1" applyBorder="1" applyAlignment="1">
      <alignment vertical="center"/>
      <protection/>
    </xf>
    <xf numFmtId="0" fontId="16" fillId="33" borderId="11" xfId="54" applyFont="1" applyFill="1" applyBorder="1" applyAlignment="1">
      <alignment horizontal="center" vertical="center"/>
      <protection/>
    </xf>
    <xf numFmtId="0" fontId="16" fillId="33" borderId="12" xfId="54" applyFont="1" applyFill="1" applyBorder="1" applyAlignment="1">
      <alignment vertical="center" wrapText="1"/>
      <protection/>
    </xf>
    <xf numFmtId="0" fontId="1" fillId="0" borderId="15" xfId="54" applyFont="1" applyFill="1" applyBorder="1" applyAlignment="1">
      <alignment horizontal="center"/>
      <protection/>
    </xf>
    <xf numFmtId="0" fontId="16" fillId="34" borderId="15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15" fillId="0" borderId="13" xfId="54" applyFont="1" applyBorder="1">
      <alignment/>
      <protection/>
    </xf>
    <xf numFmtId="0" fontId="15" fillId="0" borderId="13" xfId="54" applyFont="1" applyBorder="1" applyAlignment="1">
      <alignment horizontal="centerContinuous"/>
      <protection/>
    </xf>
    <xf numFmtId="0" fontId="15" fillId="0" borderId="14" xfId="54" applyFont="1" applyBorder="1" applyAlignment="1">
      <alignment horizontal="centerContinuous"/>
      <protection/>
    </xf>
    <xf numFmtId="0" fontId="15" fillId="0" borderId="0" xfId="54" applyFont="1">
      <alignment/>
      <protection/>
    </xf>
    <xf numFmtId="0" fontId="15" fillId="0" borderId="21" xfId="54" applyFont="1" applyBorder="1">
      <alignment/>
      <protection/>
    </xf>
    <xf numFmtId="0" fontId="26" fillId="0" borderId="13" xfId="54" applyFont="1" applyBorder="1">
      <alignment/>
      <protection/>
    </xf>
    <xf numFmtId="0" fontId="26" fillId="0" borderId="14" xfId="54" applyFont="1" applyBorder="1">
      <alignment/>
      <protection/>
    </xf>
    <xf numFmtId="0" fontId="26" fillId="0" borderId="0" xfId="54" applyFont="1">
      <alignment/>
      <protection/>
    </xf>
    <xf numFmtId="0" fontId="1" fillId="0" borderId="0" xfId="54" applyFont="1">
      <alignment/>
      <protection/>
    </xf>
    <xf numFmtId="0" fontId="33" fillId="0" borderId="13" xfId="54" applyFont="1" applyBorder="1">
      <alignment/>
      <protection/>
    </xf>
    <xf numFmtId="0" fontId="33" fillId="0" borderId="14" xfId="54" applyFont="1" applyBorder="1">
      <alignment/>
      <protection/>
    </xf>
    <xf numFmtId="0" fontId="15" fillId="0" borderId="13" xfId="54" applyFont="1" applyBorder="1" applyAlignment="1">
      <alignment horizontal="right"/>
      <protection/>
    </xf>
    <xf numFmtId="0" fontId="15" fillId="0" borderId="14" xfId="54" applyFont="1" applyBorder="1">
      <alignment/>
      <protection/>
    </xf>
    <xf numFmtId="0" fontId="1" fillId="0" borderId="0" xfId="54" applyFont="1" applyAlignment="1">
      <alignment horizontal="centerContinuous"/>
      <protection/>
    </xf>
    <xf numFmtId="0" fontId="11" fillId="0" borderId="0" xfId="54" applyFont="1" applyAlignment="1">
      <alignment horizontal="centerContinuous" vertical="top"/>
      <protection/>
    </xf>
    <xf numFmtId="0" fontId="11" fillId="0" borderId="0" xfId="54" applyFont="1" applyAlignment="1">
      <alignment horizontal="centerContinuous"/>
      <protection/>
    </xf>
    <xf numFmtId="0" fontId="15" fillId="0" borderId="13" xfId="55" applyFont="1" applyBorder="1">
      <alignment vertical="center"/>
      <protection/>
    </xf>
    <xf numFmtId="0" fontId="15" fillId="0" borderId="13" xfId="55" applyFont="1" applyBorder="1" applyAlignment="1">
      <alignment vertical="center"/>
      <protection/>
    </xf>
    <xf numFmtId="0" fontId="20" fillId="0" borderId="14" xfId="55" applyFont="1" applyBorder="1" applyAlignment="1">
      <alignment horizontal="centerContinuous" vertical="center"/>
      <protection/>
    </xf>
    <xf numFmtId="0" fontId="20" fillId="0" borderId="0" xfId="55" applyFont="1">
      <alignment vertical="center"/>
      <protection/>
    </xf>
    <xf numFmtId="0" fontId="15" fillId="0" borderId="0" xfId="55" applyFont="1">
      <alignment vertical="center"/>
      <protection/>
    </xf>
    <xf numFmtId="0" fontId="15" fillId="0" borderId="13" xfId="55" applyFont="1" applyBorder="1" applyAlignment="1">
      <alignment horizontal="left" vertical="center"/>
      <protection/>
    </xf>
    <xf numFmtId="0" fontId="20" fillId="0" borderId="14" xfId="55" applyFont="1" applyBorder="1">
      <alignment vertical="center"/>
      <protection/>
    </xf>
    <xf numFmtId="0" fontId="20" fillId="0" borderId="0" xfId="55" applyFont="1" applyBorder="1">
      <alignment vertical="center"/>
      <protection/>
    </xf>
    <xf numFmtId="0" fontId="15" fillId="0" borderId="21" xfId="54" applyFont="1" applyBorder="1" applyAlignment="1">
      <alignment horizontal="left" vertical="center"/>
      <protection/>
    </xf>
    <xf numFmtId="0" fontId="15" fillId="0" borderId="13" xfId="54" applyFont="1" applyBorder="1" applyAlignment="1">
      <alignment horizontal="centerContinuous" vertical="center" wrapText="1"/>
      <protection/>
    </xf>
    <xf numFmtId="0" fontId="15" fillId="0" borderId="13" xfId="54" applyFont="1" applyBorder="1" applyAlignment="1">
      <alignment vertical="center" wrapText="1"/>
      <protection/>
    </xf>
    <xf numFmtId="0" fontId="15" fillId="0" borderId="13" xfId="54" applyFont="1" applyBorder="1" applyAlignment="1">
      <alignment horizontal="right" vertical="center" wrapText="1"/>
      <protection/>
    </xf>
    <xf numFmtId="0" fontId="15" fillId="0" borderId="13" xfId="54" applyFont="1" applyBorder="1" applyAlignment="1">
      <alignment horizontal="left" vertical="center"/>
      <protection/>
    </xf>
    <xf numFmtId="0" fontId="15" fillId="0" borderId="14" xfId="54" applyFont="1" applyBorder="1" applyAlignment="1">
      <alignment vertical="top" wrapText="1"/>
      <protection/>
    </xf>
    <xf numFmtId="0" fontId="15" fillId="0" borderId="0" xfId="54" applyFont="1" applyBorder="1" applyAlignment="1">
      <alignment vertical="center" wrapText="1"/>
      <protection/>
    </xf>
    <xf numFmtId="0" fontId="15" fillId="0" borderId="0" xfId="54" applyFont="1" applyBorder="1" applyAlignment="1">
      <alignment vertical="top" wrapText="1"/>
      <protection/>
    </xf>
    <xf numFmtId="0" fontId="15" fillId="0" borderId="13" xfId="55" applyFont="1" applyBorder="1" applyAlignment="1">
      <alignment horizontal="center" vertical="center"/>
      <protection/>
    </xf>
    <xf numFmtId="0" fontId="15" fillId="0" borderId="14" xfId="55" applyFont="1" applyBorder="1">
      <alignment vertical="center"/>
      <protection/>
    </xf>
    <xf numFmtId="0" fontId="15" fillId="0" borderId="0" xfId="55" applyFont="1" applyBorder="1">
      <alignment vertical="center"/>
      <protection/>
    </xf>
    <xf numFmtId="0" fontId="15" fillId="0" borderId="21" xfId="55" applyFont="1" applyBorder="1">
      <alignment vertical="center"/>
      <protection/>
    </xf>
    <xf numFmtId="0" fontId="15" fillId="0" borderId="13" xfId="55" applyFont="1" applyBorder="1" applyAlignment="1">
      <alignment horizontal="right" vertical="center"/>
      <protection/>
    </xf>
    <xf numFmtId="0" fontId="8" fillId="34" borderId="0" xfId="55" applyFill="1">
      <alignment vertical="center"/>
      <protection/>
    </xf>
    <xf numFmtId="0" fontId="4" fillId="34" borderId="0" xfId="55" applyFont="1" applyFill="1" applyAlignment="1">
      <alignment vertical="center"/>
      <protection/>
    </xf>
    <xf numFmtId="0" fontId="6" fillId="34" borderId="0" xfId="55" applyFont="1" applyFill="1" applyAlignment="1">
      <alignment vertical="center"/>
      <protection/>
    </xf>
    <xf numFmtId="0" fontId="8" fillId="34" borderId="0" xfId="55" applyFill="1" applyAlignment="1">
      <alignment horizontal="center" vertical="center"/>
      <protection/>
    </xf>
    <xf numFmtId="0" fontId="6" fillId="34" borderId="0" xfId="55" applyFont="1" applyFill="1">
      <alignment vertical="center"/>
      <protection/>
    </xf>
    <xf numFmtId="0" fontId="9" fillId="34" borderId="0" xfId="55" applyFont="1" applyFill="1">
      <alignment vertical="center"/>
      <protection/>
    </xf>
    <xf numFmtId="0" fontId="15" fillId="34" borderId="13" xfId="0" applyFont="1" applyFill="1" applyBorder="1" applyAlignment="1" quotePrefix="1">
      <alignment horizontal="left" vertical="center"/>
    </xf>
    <xf numFmtId="0" fontId="26" fillId="34" borderId="13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68" fillId="34" borderId="0" xfId="57" applyFill="1">
      <alignment/>
      <protection/>
    </xf>
    <xf numFmtId="0" fontId="12" fillId="34" borderId="15" xfId="0" applyFont="1" applyFill="1" applyBorder="1" applyAlignment="1">
      <alignment horizontal="center" vertical="center" wrapText="1"/>
    </xf>
    <xf numFmtId="0" fontId="68" fillId="34" borderId="0" xfId="57" applyFill="1" applyAlignment="1">
      <alignment horizontal="left" textRotation="180"/>
      <protection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3" fillId="34" borderId="0" xfId="57" applyFont="1" applyFill="1" applyAlignment="1">
      <alignment horizontal="center" vertical="center" wrapText="1"/>
      <protection/>
    </xf>
    <xf numFmtId="0" fontId="13" fillId="34" borderId="0" xfId="57" applyFont="1" applyFill="1">
      <alignment/>
      <protection/>
    </xf>
    <xf numFmtId="0" fontId="20" fillId="34" borderId="0" xfId="55" applyFont="1" applyFill="1">
      <alignment vertical="center"/>
      <protection/>
    </xf>
    <xf numFmtId="0" fontId="20" fillId="34" borderId="0" xfId="55" applyFont="1" applyFill="1" applyBorder="1">
      <alignment vertical="center"/>
      <protection/>
    </xf>
    <xf numFmtId="0" fontId="15" fillId="34" borderId="21" xfId="55" applyFont="1" applyFill="1" applyBorder="1" applyAlignment="1">
      <alignment vertical="center"/>
      <protection/>
    </xf>
    <xf numFmtId="0" fontId="20" fillId="34" borderId="13" xfId="55" applyFont="1" applyFill="1" applyBorder="1">
      <alignment vertical="center"/>
      <protection/>
    </xf>
    <xf numFmtId="0" fontId="15" fillId="34" borderId="13" xfId="55" applyFont="1" applyFill="1" applyBorder="1" applyAlignment="1">
      <alignment vertical="center"/>
      <protection/>
    </xf>
    <xf numFmtId="0" fontId="15" fillId="34" borderId="13" xfId="55" applyFont="1" applyFill="1" applyBorder="1">
      <alignment vertical="center"/>
      <protection/>
    </xf>
    <xf numFmtId="0" fontId="15" fillId="34" borderId="14" xfId="55" applyFont="1" applyFill="1" applyBorder="1">
      <alignment vertical="center"/>
      <protection/>
    </xf>
    <xf numFmtId="0" fontId="15" fillId="34" borderId="13" xfId="55" applyFont="1" applyFill="1" applyBorder="1" applyAlignment="1">
      <alignment horizontal="center" vertical="center"/>
      <protection/>
    </xf>
    <xf numFmtId="0" fontId="20" fillId="34" borderId="14" xfId="55" applyFont="1" applyFill="1" applyBorder="1">
      <alignment vertical="center"/>
      <protection/>
    </xf>
    <xf numFmtId="0" fontId="15" fillId="34" borderId="0" xfId="55" applyFont="1" applyFill="1" applyBorder="1">
      <alignment vertical="center"/>
      <protection/>
    </xf>
    <xf numFmtId="0" fontId="15" fillId="34" borderId="0" xfId="55" applyFont="1" applyFill="1">
      <alignment vertical="center"/>
      <protection/>
    </xf>
    <xf numFmtId="0" fontId="15" fillId="34" borderId="21" xfId="55" applyFont="1" applyFill="1" applyBorder="1">
      <alignment vertical="center"/>
      <protection/>
    </xf>
    <xf numFmtId="0" fontId="15" fillId="34" borderId="13" xfId="55" applyFont="1" applyFill="1" applyBorder="1" applyAlignment="1">
      <alignment horizontal="right" vertical="center"/>
      <protection/>
    </xf>
    <xf numFmtId="0" fontId="15" fillId="34" borderId="13" xfId="55" applyFont="1" applyFill="1" applyBorder="1" applyAlignment="1">
      <alignment horizontal="left" vertical="center"/>
      <protection/>
    </xf>
    <xf numFmtId="0" fontId="34" fillId="16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6" fillId="33" borderId="12" xfId="54" applyFont="1" applyFill="1" applyBorder="1" applyAlignment="1">
      <alignment horizontal="center" vertical="center"/>
      <protection/>
    </xf>
    <xf numFmtId="0" fontId="0" fillId="1" borderId="12" xfId="0" applyFont="1" applyFill="1" applyBorder="1" applyAlignment="1">
      <alignment horizontal="center"/>
    </xf>
    <xf numFmtId="0" fontId="16" fillId="33" borderId="24" xfId="54" applyFont="1" applyFill="1" applyBorder="1" applyAlignment="1">
      <alignment horizontal="center" vertical="center"/>
      <protection/>
    </xf>
    <xf numFmtId="0" fontId="15" fillId="33" borderId="25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 applyProtection="1">
      <alignment horizontal="center" vertical="center"/>
      <protection locked="0"/>
    </xf>
    <xf numFmtId="0" fontId="15" fillId="33" borderId="21" xfId="54" applyFont="1" applyFill="1" applyBorder="1" applyAlignment="1">
      <alignment horizontal="center" vertical="center"/>
      <protection/>
    </xf>
    <xf numFmtId="0" fontId="16" fillId="33" borderId="25" xfId="54" applyFont="1" applyFill="1" applyBorder="1" applyAlignment="1">
      <alignment horizontal="center" vertical="center"/>
      <protection/>
    </xf>
    <xf numFmtId="0" fontId="0" fillId="0" borderId="25" xfId="54" applyFill="1" applyBorder="1" applyAlignment="1">
      <alignment horizontal="center" vertical="center"/>
      <protection/>
    </xf>
    <xf numFmtId="0" fontId="0" fillId="0" borderId="24" xfId="54" applyFill="1" applyBorder="1" applyAlignment="1">
      <alignment horizontal="center" vertical="center"/>
      <protection/>
    </xf>
    <xf numFmtId="0" fontId="8" fillId="0" borderId="15" xfId="55" applyFill="1" applyBorder="1" applyAlignment="1">
      <alignment horizontal="center" vertical="center"/>
      <protection/>
    </xf>
    <xf numFmtId="3" fontId="8" fillId="0" borderId="15" xfId="55" applyNumberFormat="1" applyFill="1" applyBorder="1" applyAlignment="1">
      <alignment horizontal="center" vertical="center"/>
      <protection/>
    </xf>
    <xf numFmtId="0" fontId="8" fillId="1" borderId="14" xfId="55" applyFill="1" applyBorder="1" applyAlignment="1">
      <alignment horizontal="center" vertical="center"/>
      <protection/>
    </xf>
    <xf numFmtId="0" fontId="19" fillId="0" borderId="21" xfId="0" applyFont="1" applyBorder="1" applyAlignment="1">
      <alignment horizontal="left"/>
    </xf>
    <xf numFmtId="0" fontId="4" fillId="0" borderId="11" xfId="54" applyFont="1" applyFill="1" applyBorder="1" applyAlignment="1">
      <alignment horizontal="center"/>
      <protection/>
    </xf>
    <xf numFmtId="0" fontId="19" fillId="0" borderId="21" xfId="0" applyFont="1" applyBorder="1" applyAlignment="1">
      <alignment horizontal="left" vertical="center"/>
    </xf>
    <xf numFmtId="0" fontId="15" fillId="0" borderId="13" xfId="54" applyFont="1" applyBorder="1" applyAlignment="1">
      <alignment vertical="center"/>
      <protection/>
    </xf>
    <xf numFmtId="0" fontId="0" fillId="0" borderId="13" xfId="54" applyBorder="1" applyAlignment="1">
      <alignment vertical="center"/>
      <protection/>
    </xf>
    <xf numFmtId="0" fontId="15" fillId="0" borderId="13" xfId="54" applyFont="1" applyBorder="1" applyAlignment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0" fontId="0" fillId="34" borderId="0" xfId="55" applyFont="1" applyFill="1" applyAlignment="1">
      <alignment vertical="center"/>
      <protection/>
    </xf>
    <xf numFmtId="0" fontId="18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NumberFormat="1" applyFont="1" applyFill="1" applyBorder="1" applyAlignment="1" applyProtection="1">
      <alignment horizontal="center" vertical="center"/>
      <protection/>
    </xf>
    <xf numFmtId="0" fontId="18" fillId="38" borderId="15" xfId="0" applyNumberFormat="1" applyFont="1" applyFill="1" applyBorder="1" applyAlignment="1" applyProtection="1">
      <alignment horizontal="left" vertical="center" wrapText="1" shrinkToFit="1"/>
      <protection/>
    </xf>
    <xf numFmtId="0" fontId="18" fillId="38" borderId="40" xfId="0" applyNumberFormat="1" applyFont="1" applyFill="1" applyBorder="1" applyAlignment="1" applyProtection="1">
      <alignment horizontal="center" vertical="center"/>
      <protection/>
    </xf>
    <xf numFmtId="0" fontId="18" fillId="38" borderId="38" xfId="0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Alignment="1">
      <alignment horizontal="right"/>
      <protection/>
    </xf>
    <xf numFmtId="0" fontId="6" fillId="0" borderId="0" xfId="55" applyFont="1" applyAlignment="1">
      <alignment horizontal="right" vertical="center"/>
      <protection/>
    </xf>
    <xf numFmtId="0" fontId="0" fillId="0" borderId="24" xfId="54" applyBorder="1">
      <alignment/>
      <protection/>
    </xf>
    <xf numFmtId="3" fontId="0" fillId="0" borderId="0" xfId="54" applyNumberFormat="1">
      <alignment/>
      <protection/>
    </xf>
    <xf numFmtId="3" fontId="0" fillId="0" borderId="24" xfId="54" applyNumberFormat="1" applyBorder="1">
      <alignment/>
      <protection/>
    </xf>
    <xf numFmtId="0" fontId="0" fillId="34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15" fillId="0" borderId="14" xfId="54" applyFont="1" applyBorder="1" applyAlignment="1">
      <alignment vertical="center"/>
      <protection/>
    </xf>
    <xf numFmtId="0" fontId="18" fillId="33" borderId="12" xfId="54" applyFont="1" applyFill="1" applyBorder="1" applyAlignment="1">
      <alignment horizontal="center" vertical="center" wrapText="1"/>
      <protection/>
    </xf>
    <xf numFmtId="0" fontId="18" fillId="33" borderId="11" xfId="54" applyFont="1" applyFill="1" applyBorder="1" applyAlignment="1">
      <alignment horizontal="center" vertical="center" wrapText="1"/>
      <protection/>
    </xf>
    <xf numFmtId="180" fontId="18" fillId="33" borderId="11" xfId="54" applyNumberFormat="1" applyFont="1" applyFill="1" applyBorder="1" applyAlignment="1">
      <alignment horizontal="center" vertical="center" wrapText="1"/>
      <protection/>
    </xf>
    <xf numFmtId="0" fontId="18" fillId="33" borderId="12" xfId="54" applyFont="1" applyFill="1" applyBorder="1" applyAlignment="1">
      <alignment horizontal="center" vertical="center"/>
      <protection/>
    </xf>
    <xf numFmtId="0" fontId="18" fillId="33" borderId="11" xfId="54" applyFont="1" applyFill="1" applyBorder="1" applyAlignment="1">
      <alignment horizontal="center" vertical="center"/>
      <protection/>
    </xf>
    <xf numFmtId="0" fontId="18" fillId="33" borderId="25" xfId="54" applyFont="1" applyFill="1" applyBorder="1" applyAlignment="1">
      <alignment horizontal="center" vertical="center"/>
      <protection/>
    </xf>
    <xf numFmtId="0" fontId="28" fillId="33" borderId="20" xfId="54" applyFont="1" applyFill="1" applyBorder="1" applyAlignment="1">
      <alignment horizontal="center" vertical="center"/>
      <protection/>
    </xf>
    <xf numFmtId="0" fontId="28" fillId="33" borderId="22" xfId="54" applyFont="1" applyFill="1" applyBorder="1" applyAlignment="1">
      <alignment horizontal="center" vertical="center"/>
      <protection/>
    </xf>
    <xf numFmtId="0" fontId="28" fillId="34" borderId="20" xfId="54" applyFont="1" applyFill="1" applyBorder="1" applyAlignment="1">
      <alignment horizontal="justify" vertical="center"/>
      <protection/>
    </xf>
    <xf numFmtId="0" fontId="28" fillId="34" borderId="23" xfId="54" applyFont="1" applyFill="1" applyBorder="1" applyAlignment="1">
      <alignment horizontal="center" vertical="center" wrapText="1"/>
      <protection/>
    </xf>
    <xf numFmtId="0" fontId="28" fillId="34" borderId="20" xfId="54" applyFont="1" applyFill="1" applyBorder="1" applyAlignment="1">
      <alignment horizontal="center" vertical="center"/>
      <protection/>
    </xf>
    <xf numFmtId="1" fontId="28" fillId="34" borderId="20" xfId="54" applyNumberFormat="1" applyFont="1" applyFill="1" applyBorder="1" applyAlignment="1">
      <alignment horizontal="center" vertical="center"/>
      <protection/>
    </xf>
    <xf numFmtId="0" fontId="28" fillId="34" borderId="20" xfId="54" applyFont="1" applyFill="1" applyBorder="1" applyAlignment="1">
      <alignment horizontal="center" vertical="center" wrapText="1"/>
      <protection/>
    </xf>
    <xf numFmtId="0" fontId="28" fillId="34" borderId="23" xfId="54" applyFont="1" applyFill="1" applyBorder="1" applyAlignment="1">
      <alignment horizontal="center" vertical="center"/>
      <protection/>
    </xf>
    <xf numFmtId="0" fontId="12" fillId="34" borderId="21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 applyProtection="1">
      <alignment horizontal="center"/>
      <protection/>
    </xf>
    <xf numFmtId="15" fontId="15" fillId="0" borderId="13" xfId="0" applyNumberFormat="1" applyFont="1" applyBorder="1" applyAlignment="1" quotePrefix="1">
      <alignment vertical="center"/>
    </xf>
    <xf numFmtId="15" fontId="15" fillId="0" borderId="13" xfId="0" applyNumberFormat="1" applyFont="1" applyBorder="1" applyAlignment="1">
      <alignment vertical="center"/>
    </xf>
    <xf numFmtId="0" fontId="18" fillId="33" borderId="15" xfId="54" applyFont="1" applyFill="1" applyBorder="1" applyAlignment="1">
      <alignment vertical="center"/>
      <protection/>
    </xf>
    <xf numFmtId="0" fontId="16" fillId="33" borderId="15" xfId="54" applyFont="1" applyFill="1" applyBorder="1" applyAlignment="1" applyProtection="1">
      <alignment horizontal="center" vertical="center"/>
      <protection/>
    </xf>
    <xf numFmtId="0" fontId="15" fillId="0" borderId="13" xfId="0" applyFont="1" applyBorder="1" applyAlignment="1" quotePrefix="1">
      <alignment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12" xfId="0" applyFont="1" applyBorder="1" applyAlignment="1" applyProtection="1">
      <alignment/>
      <protection locked="0"/>
    </xf>
    <xf numFmtId="0" fontId="18" fillId="33" borderId="15" xfId="54" applyFont="1" applyFill="1" applyBorder="1" applyAlignment="1" applyProtection="1">
      <alignment horizontal="center" vertical="center"/>
      <protection locked="0"/>
    </xf>
    <xf numFmtId="0" fontId="18" fillId="33" borderId="15" xfId="54" applyFont="1" applyFill="1" applyBorder="1" applyAlignment="1">
      <alignment horizontal="center" vertical="center"/>
      <protection/>
    </xf>
    <xf numFmtId="0" fontId="18" fillId="0" borderId="11" xfId="54" applyFont="1" applyFill="1" applyBorder="1" applyAlignment="1" applyProtection="1">
      <alignment horizontal="center" vertical="center"/>
      <protection locked="0"/>
    </xf>
    <xf numFmtId="0" fontId="0" fillId="0" borderId="11" xfId="54" applyFont="1" applyBorder="1" applyAlignment="1" applyProtection="1">
      <alignment horizontal="center" vertical="center"/>
      <protection locked="0"/>
    </xf>
    <xf numFmtId="0" fontId="0" fillId="0" borderId="0" xfId="54" applyAlignment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8" fillId="38" borderId="12" xfId="0" applyNumberFormat="1" applyFont="1" applyFill="1" applyBorder="1" applyAlignment="1" applyProtection="1">
      <alignment horizontal="left" vertical="center" wrapText="1" shrinkToFit="1"/>
      <protection/>
    </xf>
    <xf numFmtId="0" fontId="18" fillId="38" borderId="41" xfId="0" applyNumberFormat="1" applyFont="1" applyFill="1" applyBorder="1" applyAlignment="1" applyProtection="1">
      <alignment horizontal="center" vertical="center"/>
      <protection/>
    </xf>
    <xf numFmtId="0" fontId="18" fillId="38" borderId="42" xfId="0" applyNumberFormat="1" applyFont="1" applyFill="1" applyBorder="1" applyAlignment="1" applyProtection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8" fillId="33" borderId="20" xfId="54" applyFont="1" applyFill="1" applyBorder="1" applyAlignment="1">
      <alignment horizontal="left" vertical="center"/>
      <protection/>
    </xf>
    <xf numFmtId="0" fontId="0" fillId="1" borderId="16" xfId="54" applyFont="1" applyFill="1" applyBorder="1" applyAlignment="1">
      <alignment horizontal="center" vertical="center" wrapText="1"/>
      <protection/>
    </xf>
    <xf numFmtId="0" fontId="36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justify" vertical="center"/>
    </xf>
    <xf numFmtId="0" fontId="87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20" fillId="34" borderId="0" xfId="55" applyFont="1" applyFill="1" applyAlignment="1">
      <alignment vertical="center"/>
      <protection/>
    </xf>
    <xf numFmtId="0" fontId="68" fillId="34" borderId="0" xfId="57" applyFill="1" applyAlignment="1">
      <alignment horizontal="center" vertical="center"/>
      <protection/>
    </xf>
    <xf numFmtId="0" fontId="28" fillId="33" borderId="20" xfId="54" applyFont="1" applyFill="1" applyBorder="1" applyAlignment="1">
      <alignment horizontal="left" vertical="center" wrapText="1"/>
      <protection/>
    </xf>
    <xf numFmtId="0" fontId="18" fillId="33" borderId="15" xfId="54" applyFont="1" applyFill="1" applyBorder="1" applyAlignment="1">
      <alignment horizontal="left" vertical="center" wrapText="1"/>
      <protection/>
    </xf>
    <xf numFmtId="180" fontId="0" fillId="0" borderId="12" xfId="0" applyNumberFormat="1" applyFont="1" applyBorder="1" applyAlignment="1">
      <alignment horizontal="center"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49" fontId="35" fillId="0" borderId="11" xfId="54" applyNumberFormat="1" applyFont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>
      <alignment horizontal="justify" vertical="center"/>
    </xf>
    <xf numFmtId="0" fontId="36" fillId="0" borderId="15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88" fillId="40" borderId="43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88" fillId="40" borderId="44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39" fillId="0" borderId="0" xfId="54" applyFont="1" applyAlignment="1">
      <alignment horizontal="center" vertical="center"/>
      <protection/>
    </xf>
    <xf numFmtId="0" fontId="89" fillId="0" borderId="0" xfId="55" applyFont="1" applyAlignment="1">
      <alignment/>
      <protection/>
    </xf>
    <xf numFmtId="0" fontId="8" fillId="0" borderId="0" xfId="55" applyAlignment="1">
      <alignment/>
      <protection/>
    </xf>
    <xf numFmtId="0" fontId="89" fillId="0" borderId="0" xfId="55" applyFont="1" applyAlignment="1">
      <alignment horizontal="center"/>
      <protection/>
    </xf>
    <xf numFmtId="0" fontId="90" fillId="0" borderId="0" xfId="55" applyFont="1" applyAlignment="1">
      <alignment/>
      <protection/>
    </xf>
    <xf numFmtId="0" fontId="91" fillId="0" borderId="0" xfId="55" applyFont="1" applyAlignment="1">
      <alignment horizontal="center"/>
      <protection/>
    </xf>
    <xf numFmtId="0" fontId="91" fillId="0" borderId="0" xfId="55" applyFont="1" applyAlignment="1">
      <alignment/>
      <protection/>
    </xf>
    <xf numFmtId="0" fontId="92" fillId="0" borderId="0" xfId="55" applyFont="1" applyAlignment="1">
      <alignment/>
      <protection/>
    </xf>
    <xf numFmtId="0" fontId="93" fillId="0" borderId="0" xfId="55" applyFont="1" applyAlignment="1">
      <alignment/>
      <protection/>
    </xf>
    <xf numFmtId="0" fontId="93" fillId="0" borderId="0" xfId="55" applyFont="1" applyAlignment="1">
      <alignment horizontal="center"/>
      <protection/>
    </xf>
    <xf numFmtId="0" fontId="94" fillId="0" borderId="21" xfId="55" applyFont="1" applyBorder="1" applyAlignment="1">
      <alignment horizontal="left" vertical="center"/>
      <protection/>
    </xf>
    <xf numFmtId="0" fontId="93" fillId="0" borderId="13" xfId="55" applyFont="1" applyBorder="1" applyAlignment="1">
      <alignment/>
      <protection/>
    </xf>
    <xf numFmtId="0" fontId="93" fillId="0" borderId="21" xfId="55" applyFont="1" applyBorder="1" applyAlignment="1">
      <alignment/>
      <protection/>
    </xf>
    <xf numFmtId="0" fontId="91" fillId="0" borderId="15" xfId="55" applyFont="1" applyBorder="1" applyAlignment="1">
      <alignment horizontal="center" vertical="center" wrapText="1"/>
      <protection/>
    </xf>
    <xf numFmtId="0" fontId="95" fillId="41" borderId="15" xfId="55" applyFont="1" applyFill="1" applyBorder="1" applyAlignment="1">
      <alignment horizontal="center" vertical="center"/>
      <protection/>
    </xf>
    <xf numFmtId="0" fontId="95" fillId="41" borderId="15" xfId="55" applyFont="1" applyFill="1" applyBorder="1" applyAlignment="1">
      <alignment horizontal="left" vertical="center" wrapText="1"/>
      <protection/>
    </xf>
    <xf numFmtId="0" fontId="95" fillId="41" borderId="15" xfId="55" applyFont="1" applyFill="1" applyBorder="1" applyAlignment="1">
      <alignment horizontal="center" vertical="center" wrapText="1"/>
      <protection/>
    </xf>
    <xf numFmtId="1" fontId="96" fillId="0" borderId="15" xfId="55" applyNumberFormat="1" applyFont="1" applyBorder="1" applyAlignment="1">
      <alignment horizontal="center" vertical="center"/>
      <protection/>
    </xf>
    <xf numFmtId="0" fontId="95" fillId="41" borderId="15" xfId="55" applyFont="1" applyFill="1" applyBorder="1" applyAlignment="1">
      <alignment horizontal="center"/>
      <protection/>
    </xf>
    <xf numFmtId="0" fontId="97" fillId="41" borderId="15" xfId="55" applyFont="1" applyFill="1" applyBorder="1" applyAlignment="1">
      <alignment horizontal="center" vertical="center"/>
      <protection/>
    </xf>
    <xf numFmtId="0" fontId="96" fillId="0" borderId="0" xfId="55" applyFont="1" applyAlignment="1">
      <alignment horizontal="center" vertical="center"/>
      <protection/>
    </xf>
    <xf numFmtId="0" fontId="96" fillId="0" borderId="0" xfId="55" applyFont="1" applyAlignment="1">
      <alignment horizontal="center"/>
      <protection/>
    </xf>
    <xf numFmtId="3" fontId="97" fillId="41" borderId="15" xfId="55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65" fillId="0" borderId="15" xfId="0" applyFont="1" applyFill="1" applyBorder="1" applyAlignment="1">
      <alignment vertical="center" wrapText="1"/>
    </xf>
    <xf numFmtId="0" fontId="0" fillId="0" borderId="0" xfId="0" applyBorder="1" applyAlignment="1">
      <alignment vertical="top"/>
    </xf>
    <xf numFmtId="0" fontId="65" fillId="0" borderId="0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65" fillId="0" borderId="11" xfId="54" applyFont="1" applyFill="1" applyBorder="1" applyAlignment="1">
      <alignment horizontal="center" vertical="center"/>
      <protection/>
    </xf>
    <xf numFmtId="0" fontId="65" fillId="0" borderId="15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5" fillId="33" borderId="11" xfId="54" applyFont="1" applyFill="1" applyBorder="1" applyAlignment="1">
      <alignment horizontal="center" vertical="center"/>
      <protection/>
    </xf>
    <xf numFmtId="180" fontId="65" fillId="0" borderId="12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1" fillId="0" borderId="0" xfId="54" applyFont="1" applyAlignment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7" fillId="33" borderId="11" xfId="54" applyFont="1" applyFill="1" applyBorder="1" applyAlignment="1">
      <alignment vertical="center"/>
      <protection/>
    </xf>
    <xf numFmtId="0" fontId="27" fillId="33" borderId="12" xfId="54" applyFont="1" applyFill="1" applyBorder="1" applyAlignment="1">
      <alignment horizontal="center" vertical="center" wrapText="1"/>
      <protection/>
    </xf>
    <xf numFmtId="0" fontId="27" fillId="33" borderId="25" xfId="54" applyFont="1" applyFill="1" applyBorder="1" applyAlignment="1">
      <alignment horizontal="center" vertical="center" wrapText="1"/>
      <protection/>
    </xf>
    <xf numFmtId="0" fontId="27" fillId="33" borderId="12" xfId="54" applyFont="1" applyFill="1" applyBorder="1" applyAlignment="1">
      <alignment vertical="center"/>
      <protection/>
    </xf>
    <xf numFmtId="0" fontId="27" fillId="33" borderId="12" xfId="54" applyFont="1" applyFill="1" applyBorder="1" applyAlignment="1">
      <alignment horizontal="center" vertical="center"/>
      <protection/>
    </xf>
    <xf numFmtId="0" fontId="27" fillId="33" borderId="25" xfId="54" applyFont="1" applyFill="1" applyBorder="1" applyAlignment="1">
      <alignment horizontal="center" vertical="center"/>
      <protection/>
    </xf>
    <xf numFmtId="0" fontId="18" fillId="0" borderId="11" xfId="54" applyFont="1" applyBorder="1" applyAlignment="1" applyProtection="1">
      <alignment horizontal="center" vertical="center"/>
      <protection locked="0"/>
    </xf>
    <xf numFmtId="0" fontId="18" fillId="0" borderId="12" xfId="54" applyFont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30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6" fillId="0" borderId="0" xfId="55" applyFont="1" applyAlignment="1">
      <alignment horizontal="center"/>
      <protection/>
    </xf>
    <xf numFmtId="0" fontId="96" fillId="0" borderId="0" xfId="55" applyFont="1" applyAlignment="1">
      <alignment horizontal="center" vertical="center"/>
      <protection/>
    </xf>
    <xf numFmtId="0" fontId="16" fillId="33" borderId="21" xfId="54" applyFont="1" applyFill="1" applyBorder="1" applyAlignment="1" applyProtection="1">
      <alignment horizontal="center" vertical="center"/>
      <protection locked="0"/>
    </xf>
    <xf numFmtId="0" fontId="16" fillId="33" borderId="14" xfId="54" applyFont="1" applyFill="1" applyBorder="1" applyAlignment="1" applyProtection="1">
      <alignment horizontal="center" vertical="center"/>
      <protection locked="0"/>
    </xf>
    <xf numFmtId="0" fontId="16" fillId="33" borderId="21" xfId="54" applyFont="1" applyFill="1" applyBorder="1" applyAlignment="1">
      <alignment horizontal="left" vertical="center"/>
      <protection/>
    </xf>
    <xf numFmtId="0" fontId="16" fillId="33" borderId="13" xfId="54" applyFont="1" applyFill="1" applyBorder="1" applyAlignment="1">
      <alignment horizontal="left" vertical="center"/>
      <protection/>
    </xf>
    <xf numFmtId="0" fontId="16" fillId="33" borderId="14" xfId="54" applyFont="1" applyFill="1" applyBorder="1" applyAlignment="1">
      <alignment horizontal="left" vertical="center"/>
      <protection/>
    </xf>
    <xf numFmtId="0" fontId="16" fillId="33" borderId="21" xfId="54" applyFont="1" applyFill="1" applyBorder="1" applyAlignment="1">
      <alignment vertical="center"/>
      <protection/>
    </xf>
    <xf numFmtId="0" fontId="16" fillId="33" borderId="13" xfId="54" applyFont="1" applyFill="1" applyBorder="1" applyAlignment="1">
      <alignment vertical="center"/>
      <protection/>
    </xf>
    <xf numFmtId="0" fontId="16" fillId="33" borderId="14" xfId="54" applyFont="1" applyFill="1" applyBorder="1" applyAlignment="1">
      <alignment vertical="center"/>
      <protection/>
    </xf>
    <xf numFmtId="0" fontId="16" fillId="33" borderId="21" xfId="54" applyFont="1" applyFill="1" applyBorder="1" applyAlignment="1">
      <alignment horizontal="center" vertical="center"/>
      <protection/>
    </xf>
    <xf numFmtId="0" fontId="16" fillId="33" borderId="14" xfId="54" applyFont="1" applyFill="1" applyBorder="1" applyAlignment="1">
      <alignment horizontal="center" vertical="center"/>
      <protection/>
    </xf>
    <xf numFmtId="0" fontId="15" fillId="33" borderId="21" xfId="54" applyFont="1" applyFill="1" applyBorder="1" applyAlignment="1">
      <alignment horizontal="center" vertical="center"/>
      <protection/>
    </xf>
    <xf numFmtId="0" fontId="15" fillId="33" borderId="14" xfId="54" applyFont="1" applyFill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 vertical="top"/>
      <protection/>
    </xf>
    <xf numFmtId="0" fontId="6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28" fillId="0" borderId="2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" fillId="1" borderId="21" xfId="54" applyFont="1" applyFill="1" applyBorder="1" applyAlignment="1">
      <alignment horizontal="center" vertical="center"/>
      <protection/>
    </xf>
    <xf numFmtId="0" fontId="1" fillId="1" borderId="14" xfId="54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left" vertical="center"/>
      <protection/>
    </xf>
    <xf numFmtId="0" fontId="15" fillId="0" borderId="13" xfId="55" applyFont="1" applyBorder="1" applyAlignment="1">
      <alignment horizontal="left" vertical="center"/>
      <protection/>
    </xf>
    <xf numFmtId="0" fontId="6" fillId="0" borderId="0" xfId="54" applyFont="1" applyAlignment="1">
      <alignment horizontal="right" vertical="top" wrapText="1"/>
      <protection/>
    </xf>
    <xf numFmtId="0" fontId="0" fillId="0" borderId="0" xfId="54" applyAlignment="1">
      <alignment horizontal="right" vertical="top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16" fillId="0" borderId="4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4" fillId="34" borderId="0" xfId="55" applyFont="1" applyFill="1" applyAlignment="1">
      <alignment horizontal="center" vertical="center"/>
      <protection/>
    </xf>
    <xf numFmtId="0" fontId="14" fillId="34" borderId="0" xfId="55" applyFont="1" applyFill="1" applyAlignment="1">
      <alignment horizontal="center" vertical="center"/>
      <protection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3" fontId="12" fillId="34" borderId="21" xfId="0" applyNumberFormat="1" applyFont="1" applyFill="1" applyBorder="1" applyAlignment="1">
      <alignment horizontal="center" vertical="center" wrapText="1"/>
    </xf>
    <xf numFmtId="3" fontId="12" fillId="34" borderId="25" xfId="0" applyNumberFormat="1" applyFont="1" applyFill="1" applyBorder="1" applyAlignment="1">
      <alignment horizontal="center" vertical="center" wrapText="1"/>
    </xf>
    <xf numFmtId="0" fontId="5" fillId="34" borderId="0" xfId="55" applyFont="1" applyFill="1" applyAlignment="1">
      <alignment horizontal="center" vertical="center"/>
      <protection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65" wrapText="1"/>
    </xf>
    <xf numFmtId="0" fontId="0" fillId="34" borderId="20" xfId="0" applyFill="1" applyBorder="1" applyAlignment="1">
      <alignment horizontal="center" vertical="center" textRotation="165" wrapText="1"/>
    </xf>
    <xf numFmtId="0" fontId="0" fillId="34" borderId="12" xfId="0" applyFill="1" applyBorder="1" applyAlignment="1">
      <alignment horizontal="center" vertical="center" textRotation="165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22" fillId="34" borderId="50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50" wrapText="1"/>
    </xf>
    <xf numFmtId="0" fontId="24" fillId="34" borderId="20" xfId="0" applyFont="1" applyFill="1" applyBorder="1" applyAlignment="1">
      <alignment horizontal="center" vertical="center" textRotation="150" wrapText="1"/>
    </xf>
    <xf numFmtId="0" fontId="24" fillId="34" borderId="12" xfId="0" applyFont="1" applyFill="1" applyBorder="1" applyAlignment="1">
      <alignment horizontal="center" vertical="center" textRotation="150" wrapText="1"/>
    </xf>
    <xf numFmtId="0" fontId="12" fillId="34" borderId="11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3" fontId="12" fillId="34" borderId="13" xfId="0" applyNumberFormat="1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textRotation="255"/>
    </xf>
    <xf numFmtId="0" fontId="23" fillId="34" borderId="20" xfId="0" applyFont="1" applyFill="1" applyBorder="1" applyAlignment="1">
      <alignment horizontal="center" vertical="center" textRotation="255"/>
    </xf>
    <xf numFmtId="0" fontId="23" fillId="34" borderId="12" xfId="0" applyFont="1" applyFill="1" applyBorder="1" applyAlignment="1">
      <alignment horizontal="center" vertical="center" textRotation="255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64" wrapText="1"/>
    </xf>
    <xf numFmtId="0" fontId="24" fillId="34" borderId="20" xfId="0" applyFont="1" applyFill="1" applyBorder="1" applyAlignment="1">
      <alignment horizontal="center" vertical="center" textRotation="164" wrapText="1"/>
    </xf>
    <xf numFmtId="0" fontId="24" fillId="34" borderId="12" xfId="0" applyFont="1" applyFill="1" applyBorder="1" applyAlignment="1">
      <alignment horizontal="center" vertical="center" textRotation="164" wrapText="1"/>
    </xf>
    <xf numFmtId="0" fontId="18" fillId="34" borderId="16" xfId="0" applyFont="1" applyFill="1" applyBorder="1" applyAlignment="1" quotePrefix="1">
      <alignment horizontal="center" vertical="center"/>
    </xf>
    <xf numFmtId="0" fontId="18" fillId="34" borderId="12" xfId="0" applyFont="1" applyFill="1" applyBorder="1" applyAlignment="1" quotePrefix="1">
      <alignment horizontal="center" vertical="center"/>
    </xf>
    <xf numFmtId="16" fontId="18" fillId="34" borderId="16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15" fillId="36" borderId="51" xfId="0" applyFont="1" applyFill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0" fontId="15" fillId="36" borderId="52" xfId="0" applyFont="1" applyFill="1" applyBorder="1" applyAlignment="1">
      <alignment horizontal="center" vertical="center" wrapText="1"/>
    </xf>
    <xf numFmtId="0" fontId="15" fillId="36" borderId="53" xfId="0" applyFont="1" applyFill="1" applyBorder="1" applyAlignment="1">
      <alignment horizontal="center" vertical="center" wrapText="1"/>
    </xf>
    <xf numFmtId="0" fontId="15" fillId="36" borderId="45" xfId="0" applyFont="1" applyFill="1" applyBorder="1" applyAlignment="1">
      <alignment horizontal="center" vertical="center" wrapText="1"/>
    </xf>
    <xf numFmtId="0" fontId="15" fillId="36" borderId="54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20" fillId="33" borderId="55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16" fontId="18" fillId="34" borderId="20" xfId="0" applyNumberFormat="1" applyFont="1" applyFill="1" applyBorder="1" applyAlignment="1">
      <alignment horizontal="center" vertical="center"/>
    </xf>
    <xf numFmtId="16" fontId="18" fillId="34" borderId="16" xfId="0" applyNumberFormat="1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5" fillId="36" borderId="46" xfId="0" applyFont="1" applyFill="1" applyBorder="1" applyAlignment="1">
      <alignment horizontal="center" vertical="center"/>
    </xf>
    <xf numFmtId="0" fontId="15" fillId="36" borderId="1" xfId="0" applyFont="1" applyFill="1" applyBorder="1" applyAlignment="1">
      <alignment horizontal="center" vertical="center"/>
    </xf>
    <xf numFmtId="0" fontId="15" fillId="36" borderId="52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45" xfId="0" applyFont="1" applyFill="1" applyBorder="1" applyAlignment="1">
      <alignment horizontal="center" vertical="center"/>
    </xf>
    <xf numFmtId="0" fontId="15" fillId="36" borderId="54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15" fillId="34" borderId="0" xfId="0" applyFont="1" applyFill="1" applyBorder="1" applyAlignment="1" applyProtection="1">
      <alignment horizontal="center"/>
      <protection/>
    </xf>
    <xf numFmtId="0" fontId="19" fillId="36" borderId="48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98" fillId="40" borderId="56" xfId="0" applyFont="1" applyFill="1" applyBorder="1" applyAlignment="1">
      <alignment horizontal="center" vertical="center" wrapText="1"/>
    </xf>
    <xf numFmtId="0" fontId="98" fillId="40" borderId="44" xfId="0" applyFont="1" applyFill="1" applyBorder="1" applyAlignment="1">
      <alignment horizontal="center" vertical="center" wrapText="1"/>
    </xf>
    <xf numFmtId="0" fontId="88" fillId="40" borderId="57" xfId="0" applyFont="1" applyFill="1" applyBorder="1" applyAlignment="1">
      <alignment horizontal="center" vertical="center" wrapText="1"/>
    </xf>
    <xf numFmtId="0" fontId="88" fillId="40" borderId="27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" fontId="18" fillId="34" borderId="12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1</xdr:row>
      <xdr:rowOff>85725</xdr:rowOff>
    </xdr:from>
    <xdr:to>
      <xdr:col>20</xdr:col>
      <xdr:colOff>457200</xdr:colOff>
      <xdr:row>3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476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142875</xdr:rowOff>
    </xdr:from>
    <xdr:to>
      <xdr:col>0</xdr:col>
      <xdr:colOff>1714500</xdr:colOff>
      <xdr:row>2</xdr:row>
      <xdr:rowOff>247650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28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219075</xdr:rowOff>
    </xdr:from>
    <xdr:to>
      <xdr:col>7</xdr:col>
      <xdr:colOff>590550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1000"/>
          <a:ext cx="1885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2</xdr:col>
      <xdr:colOff>133350</xdr:colOff>
      <xdr:row>3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0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</xdr:row>
      <xdr:rowOff>219075</xdr:rowOff>
    </xdr:from>
    <xdr:to>
      <xdr:col>7</xdr:col>
      <xdr:colOff>590550</xdr:colOff>
      <xdr:row>3</xdr:row>
      <xdr:rowOff>47625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1000"/>
          <a:ext cx="1885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2</xdr:col>
      <xdr:colOff>133350</xdr:colOff>
      <xdr:row>3</xdr:row>
      <xdr:rowOff>123825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0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</xdr:row>
      <xdr:rowOff>219075</xdr:rowOff>
    </xdr:from>
    <xdr:to>
      <xdr:col>7</xdr:col>
      <xdr:colOff>590550</xdr:colOff>
      <xdr:row>3</xdr:row>
      <xdr:rowOff>47625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1000"/>
          <a:ext cx="1885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2</xdr:col>
      <xdr:colOff>133350</xdr:colOff>
      <xdr:row>3</xdr:row>
      <xdr:rowOff>123825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0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85725</xdr:rowOff>
    </xdr:from>
    <xdr:to>
      <xdr:col>9</xdr:col>
      <xdr:colOff>381000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5725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1333500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95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0</xdr:row>
      <xdr:rowOff>85725</xdr:rowOff>
    </xdr:from>
    <xdr:to>
      <xdr:col>9</xdr:col>
      <xdr:colOff>381000</xdr:colOff>
      <xdr:row>2</xdr:row>
      <xdr:rowOff>133350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5725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1333500</xdr:colOff>
      <xdr:row>3</xdr:row>
      <xdr:rowOff>28575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95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0</xdr:row>
      <xdr:rowOff>85725</xdr:rowOff>
    </xdr:from>
    <xdr:to>
      <xdr:col>9</xdr:col>
      <xdr:colOff>381000</xdr:colOff>
      <xdr:row>2</xdr:row>
      <xdr:rowOff>133350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5725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1333500</xdr:colOff>
      <xdr:row>3</xdr:row>
      <xdr:rowOff>28575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95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104775</xdr:rowOff>
    </xdr:from>
    <xdr:to>
      <xdr:col>21</xdr:col>
      <xdr:colOff>342900</xdr:colOff>
      <xdr:row>1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477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57150</xdr:rowOff>
    </xdr:from>
    <xdr:to>
      <xdr:col>4</xdr:col>
      <xdr:colOff>161925</xdr:colOff>
      <xdr:row>2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48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0</xdr:row>
      <xdr:rowOff>104775</xdr:rowOff>
    </xdr:from>
    <xdr:to>
      <xdr:col>21</xdr:col>
      <xdr:colOff>342900</xdr:colOff>
      <xdr:row>1</xdr:row>
      <xdr:rowOff>323850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477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57150</xdr:rowOff>
    </xdr:from>
    <xdr:to>
      <xdr:col>4</xdr:col>
      <xdr:colOff>161925</xdr:colOff>
      <xdr:row>2</xdr:row>
      <xdr:rowOff>85725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48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0</xdr:row>
      <xdr:rowOff>104775</xdr:rowOff>
    </xdr:from>
    <xdr:to>
      <xdr:col>21</xdr:col>
      <xdr:colOff>342900</xdr:colOff>
      <xdr:row>1</xdr:row>
      <xdr:rowOff>323850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477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57150</xdr:rowOff>
    </xdr:from>
    <xdr:to>
      <xdr:col>4</xdr:col>
      <xdr:colOff>161925</xdr:colOff>
      <xdr:row>2</xdr:row>
      <xdr:rowOff>85725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48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76200</xdr:rowOff>
    </xdr:from>
    <xdr:to>
      <xdr:col>3</xdr:col>
      <xdr:colOff>3362325</xdr:colOff>
      <xdr:row>12</xdr:row>
      <xdr:rowOff>247650</xdr:rowOff>
    </xdr:to>
    <xdr:pic>
      <xdr:nvPicPr>
        <xdr:cNvPr id="1" name="Picture 1" descr="LogoS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09700"/>
          <a:ext cx="3419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152400</xdr:rowOff>
    </xdr:from>
    <xdr:to>
      <xdr:col>3</xdr:col>
      <xdr:colOff>1638300</xdr:colOff>
      <xdr:row>5</xdr:row>
      <xdr:rowOff>133350</xdr:rowOff>
    </xdr:to>
    <xdr:pic>
      <xdr:nvPicPr>
        <xdr:cNvPr id="2" name="irc_mi" descr="http://www.calidad.salud.gob.mx/imgs/logoSALUD_h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14325"/>
          <a:ext cx="1724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1</xdr:row>
      <xdr:rowOff>57150</xdr:rowOff>
    </xdr:from>
    <xdr:to>
      <xdr:col>19</xdr:col>
      <xdr:colOff>762000</xdr:colOff>
      <xdr:row>6</xdr:row>
      <xdr:rowOff>161925</xdr:rowOff>
    </xdr:to>
    <xdr:pic>
      <xdr:nvPicPr>
        <xdr:cNvPr id="3" name="6 Imagen" descr="logo-INCMNS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219075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723900</xdr:colOff>
      <xdr:row>1</xdr:row>
      <xdr:rowOff>161925</xdr:rowOff>
    </xdr:from>
    <xdr:to>
      <xdr:col>19</xdr:col>
      <xdr:colOff>838200</xdr:colOff>
      <xdr:row>7</xdr:row>
      <xdr:rowOff>161925</xdr:rowOff>
    </xdr:to>
    <xdr:pic>
      <xdr:nvPicPr>
        <xdr:cNvPr id="1" name="Picture 1" descr="logo nu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2385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161925</xdr:rowOff>
    </xdr:from>
    <xdr:to>
      <xdr:col>3</xdr:col>
      <xdr:colOff>3362325</xdr:colOff>
      <xdr:row>5</xdr:row>
      <xdr:rowOff>161925</xdr:rowOff>
    </xdr:to>
    <xdr:pic>
      <xdr:nvPicPr>
        <xdr:cNvPr id="2" name="Picture 1" descr="LogoS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23850"/>
          <a:ext cx="341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3</xdr:row>
      <xdr:rowOff>95250</xdr:rowOff>
    </xdr:from>
    <xdr:to>
      <xdr:col>20</xdr:col>
      <xdr:colOff>666750</xdr:colOff>
      <xdr:row>5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810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1628775</xdr:colOff>
      <xdr:row>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91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49</xdr:row>
      <xdr:rowOff>47625</xdr:rowOff>
    </xdr:from>
    <xdr:to>
      <xdr:col>20</xdr:col>
      <xdr:colOff>685800</xdr:colOff>
      <xdr:row>51</xdr:row>
      <xdr:rowOff>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1325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3</xdr:row>
      <xdr:rowOff>95250</xdr:rowOff>
    </xdr:from>
    <xdr:to>
      <xdr:col>20</xdr:col>
      <xdr:colOff>666750</xdr:colOff>
      <xdr:row>5</xdr:row>
      <xdr:rowOff>47625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810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1628775</xdr:colOff>
      <xdr:row>5</xdr:row>
      <xdr:rowOff>142875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91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3</xdr:row>
      <xdr:rowOff>95250</xdr:rowOff>
    </xdr:from>
    <xdr:to>
      <xdr:col>20</xdr:col>
      <xdr:colOff>666750</xdr:colOff>
      <xdr:row>5</xdr:row>
      <xdr:rowOff>47625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810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1628775</xdr:colOff>
      <xdr:row>5</xdr:row>
      <xdr:rowOff>142875</xdr:rowOff>
    </xdr:to>
    <xdr:pic>
      <xdr:nvPicPr>
        <xdr:cNvPr id="7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91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49</xdr:row>
      <xdr:rowOff>47625</xdr:rowOff>
    </xdr:from>
    <xdr:to>
      <xdr:col>20</xdr:col>
      <xdr:colOff>685800</xdr:colOff>
      <xdr:row>51</xdr:row>
      <xdr:rowOff>0</xdr:rowOff>
    </xdr:to>
    <xdr:pic>
      <xdr:nvPicPr>
        <xdr:cNvPr id="8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1325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49</xdr:row>
      <xdr:rowOff>142875</xdr:rowOff>
    </xdr:from>
    <xdr:to>
      <xdr:col>0</xdr:col>
      <xdr:colOff>1647825</xdr:colOff>
      <xdr:row>51</xdr:row>
      <xdr:rowOff>152400</xdr:rowOff>
    </xdr:to>
    <xdr:pic>
      <xdr:nvPicPr>
        <xdr:cNvPr id="9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4204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49</xdr:row>
      <xdr:rowOff>47625</xdr:rowOff>
    </xdr:from>
    <xdr:to>
      <xdr:col>20</xdr:col>
      <xdr:colOff>685800</xdr:colOff>
      <xdr:row>51</xdr:row>
      <xdr:rowOff>0</xdr:rowOff>
    </xdr:to>
    <xdr:pic>
      <xdr:nvPicPr>
        <xdr:cNvPr id="10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1325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133350</xdr:colOff>
      <xdr:row>2</xdr:row>
      <xdr:rowOff>219075</xdr:rowOff>
    </xdr:to>
    <xdr:pic>
      <xdr:nvPicPr>
        <xdr:cNvPr id="1" name="1475688001196574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1019175</xdr:colOff>
      <xdr:row>1</xdr:row>
      <xdr:rowOff>19050</xdr:rowOff>
    </xdr:from>
    <xdr:to>
      <xdr:col>8</xdr:col>
      <xdr:colOff>628650</xdr:colOff>
      <xdr:row>3</xdr:row>
      <xdr:rowOff>247650</xdr:rowOff>
    </xdr:to>
    <xdr:pic>
      <xdr:nvPicPr>
        <xdr:cNvPr id="2" name="1475688001196574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190500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114300</xdr:rowOff>
    </xdr:from>
    <xdr:to>
      <xdr:col>10</xdr:col>
      <xdr:colOff>790575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2</xdr:col>
      <xdr:colOff>104775</xdr:colOff>
      <xdr:row>3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</xdr:row>
      <xdr:rowOff>114300</xdr:rowOff>
    </xdr:from>
    <xdr:to>
      <xdr:col>10</xdr:col>
      <xdr:colOff>790575</xdr:colOff>
      <xdr:row>3</xdr:row>
      <xdr:rowOff>28575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2</xdr:col>
      <xdr:colOff>104775</xdr:colOff>
      <xdr:row>3</xdr:row>
      <xdr:rowOff>180975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</xdr:row>
      <xdr:rowOff>114300</xdr:rowOff>
    </xdr:from>
    <xdr:to>
      <xdr:col>10</xdr:col>
      <xdr:colOff>790575</xdr:colOff>
      <xdr:row>3</xdr:row>
      <xdr:rowOff>28575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2</xdr:col>
      <xdr:colOff>104775</xdr:colOff>
      <xdr:row>3</xdr:row>
      <xdr:rowOff>180975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2457450</xdr:colOff>
      <xdr:row>2</xdr:row>
      <xdr:rowOff>114300</xdr:rowOff>
    </xdr:from>
    <xdr:to>
      <xdr:col>6</xdr:col>
      <xdr:colOff>466725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504825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114300</xdr:rowOff>
    </xdr:from>
    <xdr:to>
      <xdr:col>2</xdr:col>
      <xdr:colOff>419100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50482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</xdr:row>
      <xdr:rowOff>190500</xdr:rowOff>
    </xdr:from>
    <xdr:to>
      <xdr:col>5</xdr:col>
      <xdr:colOff>1428750</xdr:colOff>
      <xdr:row>4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600075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123825</xdr:rowOff>
    </xdr:from>
    <xdr:to>
      <xdr:col>1</xdr:col>
      <xdr:colOff>1704975</xdr:colOff>
      <xdr:row>4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334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152400</xdr:rowOff>
    </xdr:from>
    <xdr:to>
      <xdr:col>6</xdr:col>
      <xdr:colOff>390525</xdr:colOff>
      <xdr:row>2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14325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142875</xdr:rowOff>
    </xdr:from>
    <xdr:to>
      <xdr:col>0</xdr:col>
      <xdr:colOff>1771650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048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171450</xdr:rowOff>
    </xdr:from>
    <xdr:to>
      <xdr:col>6</xdr:col>
      <xdr:colOff>1695450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333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190500</xdr:rowOff>
    </xdr:from>
    <xdr:to>
      <xdr:col>0</xdr:col>
      <xdr:colOff>1638300</xdr:colOff>
      <xdr:row>4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</xdr:row>
      <xdr:rowOff>171450</xdr:rowOff>
    </xdr:from>
    <xdr:to>
      <xdr:col>6</xdr:col>
      <xdr:colOff>1695450</xdr:colOff>
      <xdr:row>3</xdr:row>
      <xdr:rowOff>133350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333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190500</xdr:rowOff>
    </xdr:from>
    <xdr:to>
      <xdr:col>0</xdr:col>
      <xdr:colOff>1638300</xdr:colOff>
      <xdr:row>4</xdr:row>
      <xdr:rowOff>9525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</xdr:row>
      <xdr:rowOff>171450</xdr:rowOff>
    </xdr:from>
    <xdr:to>
      <xdr:col>6</xdr:col>
      <xdr:colOff>1695450</xdr:colOff>
      <xdr:row>3</xdr:row>
      <xdr:rowOff>133350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333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190500</xdr:rowOff>
    </xdr:from>
    <xdr:to>
      <xdr:col>0</xdr:col>
      <xdr:colOff>1638300</xdr:colOff>
      <xdr:row>4</xdr:row>
      <xdr:rowOff>9525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171450</xdr:rowOff>
    </xdr:from>
    <xdr:to>
      <xdr:col>13</xdr:col>
      <xdr:colOff>476250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7145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228600</xdr:rowOff>
    </xdr:from>
    <xdr:to>
      <xdr:col>3</xdr:col>
      <xdr:colOff>228600</xdr:colOff>
      <xdr:row>2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86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3:U51"/>
  <sheetViews>
    <sheetView showGridLines="0" workbookViewId="0" topLeftCell="A1">
      <selection activeCell="A10" sqref="A10"/>
    </sheetView>
  </sheetViews>
  <sheetFormatPr defaultColWidth="11.421875" defaultRowHeight="12.75"/>
  <cols>
    <col min="1" max="1" width="29.421875" style="0" customWidth="1"/>
    <col min="2" max="9" width="4.140625" style="0" customWidth="1"/>
    <col min="10" max="10" width="7.00390625" style="0" customWidth="1"/>
    <col min="11" max="13" width="4.140625" style="0" customWidth="1"/>
    <col min="14" max="14" width="5.7109375" style="0" customWidth="1"/>
    <col min="15" max="19" width="4.140625" style="0" customWidth="1"/>
    <col min="20" max="20" width="10.7109375" style="0" customWidth="1"/>
    <col min="21" max="21" width="10.28125" style="0" bestFit="1" customWidth="1"/>
    <col min="22" max="251" width="7.7109375" style="0" customWidth="1"/>
  </cols>
  <sheetData>
    <row r="3" spans="1:21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0"/>
      <c r="M3" s="20"/>
      <c r="N3" s="20"/>
      <c r="O3" s="20"/>
      <c r="P3" s="20"/>
      <c r="Q3" s="20"/>
      <c r="R3" s="20"/>
      <c r="S3" s="20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0"/>
      <c r="M4" s="20"/>
      <c r="N4" s="20"/>
      <c r="O4" s="20"/>
      <c r="P4" s="2"/>
      <c r="Q4" s="20"/>
      <c r="R4" s="2"/>
      <c r="S4" s="20"/>
      <c r="T4" s="35"/>
      <c r="U4" s="35" t="s">
        <v>577</v>
      </c>
    </row>
    <row r="5" spans="1:21" ht="21.75" customHeight="1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  <c r="M5" s="58"/>
      <c r="N5" s="58"/>
      <c r="O5" s="58"/>
      <c r="P5" s="58"/>
      <c r="Q5" s="58"/>
      <c r="R5" s="58"/>
      <c r="S5" s="58"/>
      <c r="T5" s="2"/>
      <c r="U5" s="2"/>
    </row>
    <row r="6" spans="1:21" ht="22.5" customHeight="1">
      <c r="A6" s="56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58"/>
      <c r="N6" s="58"/>
      <c r="O6" s="58"/>
      <c r="P6" s="58"/>
      <c r="Q6" s="58"/>
      <c r="R6" s="58"/>
      <c r="S6" s="58"/>
      <c r="T6" s="2"/>
      <c r="U6" s="2"/>
    </row>
    <row r="7" spans="1:21" s="325" customFormat="1" ht="18" customHeight="1">
      <c r="A7" s="415" t="s">
        <v>339</v>
      </c>
      <c r="B7" s="419"/>
      <c r="C7" s="420"/>
      <c r="D7" s="420"/>
      <c r="E7" s="420"/>
      <c r="F7" s="420"/>
      <c r="G7" s="420"/>
      <c r="H7" s="420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56"/>
      <c r="T7" s="457"/>
      <c r="U7" s="324"/>
    </row>
    <row r="8" spans="1:21" ht="12.75">
      <c r="A8" s="1"/>
      <c r="B8" s="1"/>
      <c r="C8" s="1"/>
      <c r="D8" s="1"/>
      <c r="E8" s="1"/>
      <c r="F8" s="1"/>
      <c r="G8" s="1"/>
      <c r="H8" s="1"/>
      <c r="I8" s="13"/>
      <c r="J8" s="13"/>
      <c r="K8" s="13"/>
      <c r="L8" s="39"/>
      <c r="M8" s="39"/>
      <c r="N8" s="39"/>
      <c r="O8" s="39"/>
      <c r="P8" s="39"/>
      <c r="Q8" s="39"/>
      <c r="R8" s="39"/>
      <c r="S8" s="39"/>
      <c r="T8" s="13"/>
      <c r="U8" s="12"/>
    </row>
    <row r="9" spans="1:21" s="325" customFormat="1" ht="18" customHeight="1">
      <c r="A9" s="326" t="s">
        <v>695</v>
      </c>
      <c r="B9" s="321"/>
      <c r="C9" s="327"/>
      <c r="D9" s="322"/>
      <c r="E9" s="323"/>
      <c r="F9" s="322"/>
      <c r="G9" s="322"/>
      <c r="H9" s="322"/>
      <c r="I9" s="323"/>
      <c r="J9" s="322"/>
      <c r="K9" s="323"/>
      <c r="L9" s="322"/>
      <c r="M9" s="323"/>
      <c r="N9" s="323"/>
      <c r="O9" s="323"/>
      <c r="P9" s="323"/>
      <c r="Q9" s="323"/>
      <c r="R9" s="323"/>
      <c r="S9" s="323"/>
      <c r="T9" s="322"/>
      <c r="U9" s="328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T10" s="1"/>
      <c r="U10" s="1"/>
    </row>
    <row r="11" spans="1:21" ht="12.75">
      <c r="A11" s="22"/>
      <c r="B11" s="16" t="s">
        <v>5</v>
      </c>
      <c r="C11" s="16"/>
      <c r="D11" s="16"/>
      <c r="E11" s="16"/>
      <c r="F11" s="16"/>
      <c r="G11" s="16"/>
      <c r="H11" s="16"/>
      <c r="I11" s="16"/>
      <c r="J11" s="24"/>
      <c r="K11" s="30"/>
      <c r="L11" s="25"/>
      <c r="M11" s="26"/>
      <c r="N11" s="25"/>
      <c r="O11" s="29"/>
      <c r="P11" s="53" t="s">
        <v>6</v>
      </c>
      <c r="Q11" s="46"/>
      <c r="R11" s="54"/>
      <c r="S11" s="45"/>
      <c r="T11" s="24"/>
      <c r="U11" s="22"/>
    </row>
    <row r="12" spans="1:21" ht="52.5" customHeight="1">
      <c r="A12" s="31" t="s">
        <v>7</v>
      </c>
      <c r="B12" s="9" t="s">
        <v>8</v>
      </c>
      <c r="C12" s="9"/>
      <c r="D12" s="9" t="s">
        <v>9</v>
      </c>
      <c r="E12" s="9"/>
      <c r="F12" s="9" t="s">
        <v>10</v>
      </c>
      <c r="G12" s="9"/>
      <c r="H12" s="9" t="s">
        <v>11</v>
      </c>
      <c r="I12" s="9"/>
      <c r="J12" s="27" t="s">
        <v>12</v>
      </c>
      <c r="K12" s="32"/>
      <c r="L12" s="28" t="s">
        <v>13</v>
      </c>
      <c r="M12" s="9"/>
      <c r="N12" s="27" t="s">
        <v>14</v>
      </c>
      <c r="O12" s="9"/>
      <c r="P12" s="48" t="s">
        <v>15</v>
      </c>
      <c r="Q12" s="49"/>
      <c r="R12" s="55" t="s">
        <v>16</v>
      </c>
      <c r="S12" s="28"/>
      <c r="T12" s="50" t="s">
        <v>17</v>
      </c>
      <c r="U12" s="51" t="s">
        <v>18</v>
      </c>
    </row>
    <row r="13" spans="1:21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0" t="s">
        <v>19</v>
      </c>
      <c r="I13" s="10" t="s">
        <v>20</v>
      </c>
      <c r="J13" s="11" t="s">
        <v>19</v>
      </c>
      <c r="K13" s="11" t="s">
        <v>20</v>
      </c>
      <c r="L13" s="10" t="s">
        <v>19</v>
      </c>
      <c r="M13" s="10" t="s">
        <v>20</v>
      </c>
      <c r="N13" s="10" t="s">
        <v>19</v>
      </c>
      <c r="O13" s="10" t="s">
        <v>20</v>
      </c>
      <c r="P13" s="47" t="s">
        <v>19</v>
      </c>
      <c r="Q13" s="19" t="s">
        <v>20</v>
      </c>
      <c r="R13" s="47" t="s">
        <v>19</v>
      </c>
      <c r="S13" s="19" t="s">
        <v>20</v>
      </c>
      <c r="T13" s="43"/>
      <c r="U13" s="44"/>
    </row>
    <row r="14" spans="1:21" ht="23.25" customHeight="1">
      <c r="A14" s="458" t="s">
        <v>743</v>
      </c>
      <c r="B14" s="458">
        <v>3</v>
      </c>
      <c r="C14" s="458">
        <v>0</v>
      </c>
      <c r="D14" s="458">
        <v>2</v>
      </c>
      <c r="E14" s="458">
        <v>0</v>
      </c>
      <c r="F14" s="458">
        <v>3</v>
      </c>
      <c r="G14" s="458">
        <v>0</v>
      </c>
      <c r="H14" s="458">
        <v>0</v>
      </c>
      <c r="I14" s="458">
        <v>0</v>
      </c>
      <c r="J14" s="193">
        <f aca="true" t="shared" si="0" ref="J14:J21">H14+F14+D14+B14</f>
        <v>8</v>
      </c>
      <c r="K14" s="193">
        <f aca="true" t="shared" si="1" ref="K14:K21">C14+E14+G14+I14</f>
        <v>0</v>
      </c>
      <c r="L14" s="458">
        <v>1</v>
      </c>
      <c r="M14" s="458">
        <v>0</v>
      </c>
      <c r="N14" s="458">
        <v>5</v>
      </c>
      <c r="O14" s="458">
        <v>0</v>
      </c>
      <c r="P14" s="458">
        <v>3</v>
      </c>
      <c r="Q14" s="458">
        <v>0</v>
      </c>
      <c r="R14" s="458">
        <v>3</v>
      </c>
      <c r="S14" s="458">
        <v>0</v>
      </c>
      <c r="T14" s="459">
        <v>2</v>
      </c>
      <c r="U14" s="314">
        <f aca="true" t="shared" si="2" ref="U14:U21">SUM(B14:I14)/T14</f>
        <v>4</v>
      </c>
    </row>
    <row r="15" spans="1:21" ht="23.25" customHeight="1">
      <c r="A15" s="458" t="s">
        <v>744</v>
      </c>
      <c r="B15" s="458">
        <v>5</v>
      </c>
      <c r="C15" s="458">
        <v>1</v>
      </c>
      <c r="D15" s="458">
        <v>4</v>
      </c>
      <c r="E15" s="458">
        <v>4</v>
      </c>
      <c r="F15" s="458">
        <v>4</v>
      </c>
      <c r="G15" s="458">
        <v>1</v>
      </c>
      <c r="H15" s="458">
        <v>0</v>
      </c>
      <c r="I15" s="458">
        <v>0</v>
      </c>
      <c r="J15" s="193">
        <f t="shared" si="0"/>
        <v>13</v>
      </c>
      <c r="K15" s="193">
        <f t="shared" si="1"/>
        <v>6</v>
      </c>
      <c r="L15" s="458">
        <v>1</v>
      </c>
      <c r="M15" s="458">
        <v>0</v>
      </c>
      <c r="N15" s="458">
        <v>8</v>
      </c>
      <c r="O15" s="458">
        <v>5</v>
      </c>
      <c r="P15" s="458">
        <v>4</v>
      </c>
      <c r="Q15" s="458">
        <v>2</v>
      </c>
      <c r="R15" s="458">
        <v>4</v>
      </c>
      <c r="S15" s="458">
        <v>2</v>
      </c>
      <c r="T15" s="459">
        <v>2</v>
      </c>
      <c r="U15" s="314">
        <f t="shared" si="2"/>
        <v>9.5</v>
      </c>
    </row>
    <row r="16" spans="1:21" ht="23.25" customHeight="1">
      <c r="A16" s="458" t="s">
        <v>745</v>
      </c>
      <c r="B16" s="458">
        <v>10</v>
      </c>
      <c r="C16" s="458">
        <v>0</v>
      </c>
      <c r="D16" s="458">
        <v>10</v>
      </c>
      <c r="E16" s="458">
        <v>0</v>
      </c>
      <c r="F16" s="458">
        <v>7</v>
      </c>
      <c r="G16" s="458">
        <v>0</v>
      </c>
      <c r="H16" s="458">
        <v>5</v>
      </c>
      <c r="I16" s="458">
        <v>0</v>
      </c>
      <c r="J16" s="193">
        <f t="shared" si="0"/>
        <v>32</v>
      </c>
      <c r="K16" s="193">
        <f t="shared" si="1"/>
        <v>0</v>
      </c>
      <c r="L16" s="458">
        <v>1</v>
      </c>
      <c r="M16" s="458">
        <v>0</v>
      </c>
      <c r="N16" s="458">
        <v>22</v>
      </c>
      <c r="O16" s="458">
        <v>0</v>
      </c>
      <c r="P16" s="458">
        <v>4</v>
      </c>
      <c r="Q16" s="458">
        <v>0</v>
      </c>
      <c r="R16" s="458">
        <v>4</v>
      </c>
      <c r="S16" s="458">
        <v>0</v>
      </c>
      <c r="T16" s="459">
        <v>3</v>
      </c>
      <c r="U16" s="314">
        <f t="shared" si="2"/>
        <v>10.666666666666666</v>
      </c>
    </row>
    <row r="17" spans="1:21" ht="23.25" customHeight="1">
      <c r="A17" s="458" t="s">
        <v>746</v>
      </c>
      <c r="B17" s="458">
        <v>3</v>
      </c>
      <c r="C17" s="458">
        <v>0</v>
      </c>
      <c r="D17" s="458">
        <v>3</v>
      </c>
      <c r="E17" s="458">
        <v>0</v>
      </c>
      <c r="F17" s="458">
        <v>3</v>
      </c>
      <c r="G17" s="458">
        <v>0</v>
      </c>
      <c r="H17" s="458">
        <v>0</v>
      </c>
      <c r="I17" s="458">
        <v>0</v>
      </c>
      <c r="J17" s="193">
        <f t="shared" si="0"/>
        <v>9</v>
      </c>
      <c r="K17" s="193">
        <f t="shared" si="1"/>
        <v>0</v>
      </c>
      <c r="L17" s="458">
        <v>0</v>
      </c>
      <c r="M17" s="458">
        <v>0</v>
      </c>
      <c r="N17" s="458">
        <v>6</v>
      </c>
      <c r="O17" s="458">
        <v>0</v>
      </c>
      <c r="P17" s="458">
        <v>3</v>
      </c>
      <c r="Q17" s="458">
        <v>0</v>
      </c>
      <c r="R17" s="458">
        <v>3</v>
      </c>
      <c r="S17" s="458">
        <v>0</v>
      </c>
      <c r="T17" s="459">
        <v>2</v>
      </c>
      <c r="U17" s="314">
        <f t="shared" si="2"/>
        <v>4.5</v>
      </c>
    </row>
    <row r="18" spans="1:21" ht="23.25" customHeight="1">
      <c r="A18" s="458" t="s">
        <v>747</v>
      </c>
      <c r="B18" s="458">
        <v>4</v>
      </c>
      <c r="C18" s="458">
        <v>0</v>
      </c>
      <c r="D18" s="458">
        <v>3</v>
      </c>
      <c r="E18" s="458">
        <v>0</v>
      </c>
      <c r="F18" s="458">
        <v>3</v>
      </c>
      <c r="G18" s="458">
        <v>0</v>
      </c>
      <c r="H18" s="458">
        <v>1</v>
      </c>
      <c r="I18" s="458">
        <v>0</v>
      </c>
      <c r="J18" s="193">
        <f t="shared" si="0"/>
        <v>11</v>
      </c>
      <c r="K18" s="193">
        <f t="shared" si="1"/>
        <v>0</v>
      </c>
      <c r="L18" s="458">
        <v>0</v>
      </c>
      <c r="M18" s="458">
        <v>0</v>
      </c>
      <c r="N18" s="458">
        <v>7</v>
      </c>
      <c r="O18" s="458">
        <v>0</v>
      </c>
      <c r="P18" s="458">
        <v>0</v>
      </c>
      <c r="Q18" s="458">
        <v>0</v>
      </c>
      <c r="R18" s="458">
        <v>0</v>
      </c>
      <c r="S18" s="458">
        <v>0</v>
      </c>
      <c r="T18" s="459">
        <v>2</v>
      </c>
      <c r="U18" s="314">
        <f t="shared" si="2"/>
        <v>5.5</v>
      </c>
    </row>
    <row r="19" spans="1:21" ht="27" customHeight="1">
      <c r="A19" s="484" t="s">
        <v>748</v>
      </c>
      <c r="B19" s="458">
        <v>5</v>
      </c>
      <c r="C19" s="458">
        <v>1</v>
      </c>
      <c r="D19" s="458">
        <v>5</v>
      </c>
      <c r="E19" s="458">
        <v>1</v>
      </c>
      <c r="F19" s="458">
        <v>5</v>
      </c>
      <c r="G19" s="458">
        <v>0</v>
      </c>
      <c r="H19" s="458">
        <v>5</v>
      </c>
      <c r="I19" s="458">
        <v>1</v>
      </c>
      <c r="J19" s="193">
        <f t="shared" si="0"/>
        <v>20</v>
      </c>
      <c r="K19" s="193">
        <f t="shared" si="1"/>
        <v>3</v>
      </c>
      <c r="L19" s="458">
        <v>0</v>
      </c>
      <c r="M19" s="458">
        <v>0</v>
      </c>
      <c r="N19" s="458">
        <v>15</v>
      </c>
      <c r="O19" s="458">
        <v>2</v>
      </c>
      <c r="P19" s="458">
        <v>5</v>
      </c>
      <c r="Q19" s="458">
        <v>0</v>
      </c>
      <c r="R19" s="458">
        <v>5</v>
      </c>
      <c r="S19" s="458">
        <v>0</v>
      </c>
      <c r="T19" s="459">
        <v>2</v>
      </c>
      <c r="U19" s="314">
        <f t="shared" si="2"/>
        <v>11.5</v>
      </c>
    </row>
    <row r="20" spans="1:21" ht="23.25" customHeight="1">
      <c r="A20" s="458" t="s">
        <v>358</v>
      </c>
      <c r="B20" s="458">
        <v>30</v>
      </c>
      <c r="C20" s="458">
        <v>0</v>
      </c>
      <c r="D20" s="458">
        <v>30</v>
      </c>
      <c r="E20" s="458">
        <v>0</v>
      </c>
      <c r="F20" s="458">
        <v>28</v>
      </c>
      <c r="G20" s="458">
        <v>0</v>
      </c>
      <c r="H20" s="458">
        <v>23</v>
      </c>
      <c r="I20" s="458">
        <v>0</v>
      </c>
      <c r="J20" s="193">
        <f t="shared" si="0"/>
        <v>111</v>
      </c>
      <c r="K20" s="193">
        <f t="shared" si="1"/>
        <v>0</v>
      </c>
      <c r="L20" s="458">
        <v>0</v>
      </c>
      <c r="M20" s="458">
        <v>0</v>
      </c>
      <c r="N20" s="458">
        <v>81</v>
      </c>
      <c r="O20" s="458">
        <v>0</v>
      </c>
      <c r="P20" s="458">
        <v>22</v>
      </c>
      <c r="Q20" s="458">
        <v>2</v>
      </c>
      <c r="R20" s="458">
        <v>22</v>
      </c>
      <c r="S20" s="458">
        <v>2</v>
      </c>
      <c r="T20" s="459">
        <v>8</v>
      </c>
      <c r="U20" s="314">
        <f t="shared" si="2"/>
        <v>13.875</v>
      </c>
    </row>
    <row r="21" spans="1:21" ht="23.25" customHeight="1">
      <c r="A21" s="312" t="s">
        <v>749</v>
      </c>
      <c r="B21" s="312">
        <v>3</v>
      </c>
      <c r="C21" s="312">
        <v>0</v>
      </c>
      <c r="D21" s="312">
        <v>3</v>
      </c>
      <c r="E21" s="312">
        <v>0</v>
      </c>
      <c r="F21" s="312">
        <v>3</v>
      </c>
      <c r="G21" s="312">
        <v>0</v>
      </c>
      <c r="H21" s="312">
        <v>4</v>
      </c>
      <c r="I21" s="312">
        <v>0</v>
      </c>
      <c r="J21" s="193">
        <f t="shared" si="0"/>
        <v>13</v>
      </c>
      <c r="K21" s="193">
        <f t="shared" si="1"/>
        <v>0</v>
      </c>
      <c r="L21" s="312">
        <v>0</v>
      </c>
      <c r="M21" s="312">
        <v>0</v>
      </c>
      <c r="N21" s="312">
        <v>10</v>
      </c>
      <c r="O21" s="312">
        <v>0</v>
      </c>
      <c r="P21" s="312">
        <v>3</v>
      </c>
      <c r="Q21" s="312">
        <v>0</v>
      </c>
      <c r="R21" s="312">
        <v>3</v>
      </c>
      <c r="S21" s="312">
        <v>0</v>
      </c>
      <c r="T21" s="299">
        <v>2</v>
      </c>
      <c r="U21" s="485">
        <f t="shared" si="2"/>
        <v>6.5</v>
      </c>
    </row>
    <row r="22" spans="1:21" ht="23.25" customHeight="1">
      <c r="A22" s="296"/>
      <c r="B22" s="295"/>
      <c r="C22" s="295"/>
      <c r="D22" s="295"/>
      <c r="E22" s="295"/>
      <c r="F22" s="295"/>
      <c r="G22" s="295"/>
      <c r="H22" s="295"/>
      <c r="I22" s="295"/>
      <c r="J22" s="193"/>
      <c r="K22" s="193"/>
      <c r="L22" s="295"/>
      <c r="M22" s="295"/>
      <c r="N22" s="295"/>
      <c r="O22" s="295"/>
      <c r="P22" s="295"/>
      <c r="Q22" s="295"/>
      <c r="R22" s="295"/>
      <c r="S22" s="295"/>
      <c r="T22" s="299"/>
      <c r="U22" s="194"/>
    </row>
    <row r="23" spans="1:21" ht="23.25" customHeight="1">
      <c r="A23" s="296"/>
      <c r="B23" s="295"/>
      <c r="C23" s="295"/>
      <c r="D23" s="295"/>
      <c r="E23" s="295"/>
      <c r="F23" s="295"/>
      <c r="G23" s="295"/>
      <c r="H23" s="295"/>
      <c r="I23" s="295"/>
      <c r="J23" s="193"/>
      <c r="K23" s="193"/>
      <c r="L23" s="295"/>
      <c r="M23" s="295"/>
      <c r="N23" s="295"/>
      <c r="O23" s="295"/>
      <c r="P23" s="295"/>
      <c r="Q23" s="295"/>
      <c r="R23" s="295"/>
      <c r="S23" s="295"/>
      <c r="T23" s="299"/>
      <c r="U23" s="194"/>
    </row>
    <row r="24" spans="1:21" ht="23.25" customHeight="1">
      <c r="A24" s="296"/>
      <c r="B24" s="295"/>
      <c r="C24" s="295"/>
      <c r="D24" s="295"/>
      <c r="E24" s="295"/>
      <c r="F24" s="295"/>
      <c r="G24" s="295"/>
      <c r="H24" s="295"/>
      <c r="I24" s="295"/>
      <c r="J24" s="193"/>
      <c r="K24" s="193"/>
      <c r="L24" s="295"/>
      <c r="M24" s="295"/>
      <c r="N24" s="295"/>
      <c r="O24" s="295"/>
      <c r="P24" s="295"/>
      <c r="Q24" s="295"/>
      <c r="R24" s="295"/>
      <c r="S24" s="295"/>
      <c r="T24" s="299"/>
      <c r="U24" s="194"/>
    </row>
    <row r="25" spans="1:21" ht="23.25" customHeight="1">
      <c r="A25" s="296"/>
      <c r="B25" s="297"/>
      <c r="C25" s="297"/>
      <c r="D25" s="297"/>
      <c r="E25" s="297"/>
      <c r="F25" s="297"/>
      <c r="G25" s="297"/>
      <c r="H25" s="297"/>
      <c r="I25" s="297"/>
      <c r="J25" s="193"/>
      <c r="K25" s="193"/>
      <c r="L25" s="295"/>
      <c r="M25" s="295"/>
      <c r="N25" s="295"/>
      <c r="O25" s="295"/>
      <c r="P25" s="295"/>
      <c r="Q25" s="295"/>
      <c r="R25" s="295"/>
      <c r="S25" s="295"/>
      <c r="T25" s="299"/>
      <c r="U25" s="194"/>
    </row>
    <row r="26" spans="1:21" ht="23.25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193"/>
      <c r="K26" s="193"/>
      <c r="L26" s="295"/>
      <c r="M26" s="295"/>
      <c r="N26" s="295"/>
      <c r="O26" s="295"/>
      <c r="P26" s="295"/>
      <c r="Q26" s="295"/>
      <c r="R26" s="295"/>
      <c r="S26" s="295"/>
      <c r="T26" s="299"/>
      <c r="U26" s="194"/>
    </row>
    <row r="27" spans="1:21" ht="23.25" customHeight="1">
      <c r="A27" s="296"/>
      <c r="B27" s="297"/>
      <c r="C27" s="297"/>
      <c r="D27" s="297"/>
      <c r="E27" s="297"/>
      <c r="F27" s="297"/>
      <c r="G27" s="297"/>
      <c r="H27" s="297"/>
      <c r="I27" s="297"/>
      <c r="J27" s="193"/>
      <c r="K27" s="193"/>
      <c r="L27" s="295"/>
      <c r="M27" s="295"/>
      <c r="N27" s="295"/>
      <c r="O27" s="295"/>
      <c r="P27" s="295"/>
      <c r="Q27" s="295"/>
      <c r="R27" s="295"/>
      <c r="S27" s="295"/>
      <c r="T27" s="299"/>
      <c r="U27" s="194"/>
    </row>
    <row r="28" spans="1:21" ht="21" customHeight="1">
      <c r="A28" s="52" t="s">
        <v>21</v>
      </c>
      <c r="B28" s="398">
        <f aca="true" t="shared" si="3" ref="B28:T28">SUM(B14:B27)</f>
        <v>63</v>
      </c>
      <c r="C28" s="398">
        <f t="shared" si="3"/>
        <v>2</v>
      </c>
      <c r="D28" s="398">
        <f t="shared" si="3"/>
        <v>60</v>
      </c>
      <c r="E28" s="398">
        <f t="shared" si="3"/>
        <v>5</v>
      </c>
      <c r="F28" s="398">
        <f t="shared" si="3"/>
        <v>56</v>
      </c>
      <c r="G28" s="398">
        <f t="shared" si="3"/>
        <v>1</v>
      </c>
      <c r="H28" s="398">
        <f t="shared" si="3"/>
        <v>38</v>
      </c>
      <c r="I28" s="398">
        <f t="shared" si="3"/>
        <v>1</v>
      </c>
      <c r="J28" s="398">
        <f t="shared" si="3"/>
        <v>217</v>
      </c>
      <c r="K28" s="398">
        <f t="shared" si="3"/>
        <v>9</v>
      </c>
      <c r="L28" s="398">
        <f t="shared" si="3"/>
        <v>3</v>
      </c>
      <c r="M28" s="398">
        <f t="shared" si="3"/>
        <v>0</v>
      </c>
      <c r="N28" s="398">
        <f t="shared" si="3"/>
        <v>154</v>
      </c>
      <c r="O28" s="398">
        <f t="shared" si="3"/>
        <v>7</v>
      </c>
      <c r="P28" s="398">
        <f t="shared" si="3"/>
        <v>44</v>
      </c>
      <c r="Q28" s="398">
        <f t="shared" si="3"/>
        <v>4</v>
      </c>
      <c r="R28" s="398">
        <f t="shared" si="3"/>
        <v>44</v>
      </c>
      <c r="S28" s="398">
        <f t="shared" si="3"/>
        <v>4</v>
      </c>
      <c r="T28" s="398">
        <f t="shared" si="3"/>
        <v>23</v>
      </c>
      <c r="U28" s="21"/>
    </row>
    <row r="31" spans="1:3" ht="12.75" hidden="1">
      <c r="A31" s="260" t="s">
        <v>278</v>
      </c>
      <c r="C31">
        <f>J28+K28-L28-M28</f>
        <v>223</v>
      </c>
    </row>
    <row r="32" ht="12.75" hidden="1"/>
    <row r="33" ht="12.75" hidden="1"/>
    <row r="34" spans="1:3" ht="12.75" hidden="1">
      <c r="A34" s="260" t="s">
        <v>280</v>
      </c>
      <c r="C34">
        <f>COUNTA(A14:A27)</f>
        <v>8</v>
      </c>
    </row>
    <row r="35" ht="12.75" hidden="1"/>
    <row r="36" spans="1:3" ht="12.75" hidden="1">
      <c r="A36" t="s">
        <v>296</v>
      </c>
      <c r="C36">
        <f>T28</f>
        <v>23</v>
      </c>
    </row>
    <row r="37" ht="12.75" hidden="1"/>
    <row r="38" ht="12.75" hidden="1"/>
    <row r="39" spans="1:3" ht="12.75" hidden="1">
      <c r="A39" t="s">
        <v>295</v>
      </c>
      <c r="C39">
        <f>P28+Q28</f>
        <v>48</v>
      </c>
    </row>
    <row r="40" ht="12.75" hidden="1"/>
    <row r="41" ht="12.75" hidden="1"/>
    <row r="42" ht="12.75" hidden="1"/>
    <row r="43" ht="12.75" hidden="1"/>
    <row r="44" ht="12.75" hidden="1"/>
    <row r="45" spans="1:12" ht="12.75">
      <c r="A45" s="550" t="s">
        <v>581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0"/>
    </row>
    <row r="48" spans="1:12" ht="38.25" customHeight="1">
      <c r="A48" s="551" t="s">
        <v>582</v>
      </c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</row>
    <row r="51" spans="1:12" ht="12.75">
      <c r="A51" s="552" t="s">
        <v>583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</row>
  </sheetData>
  <sheetProtection/>
  <mergeCells count="3">
    <mergeCell ref="A45:L45"/>
    <mergeCell ref="A48:L48"/>
    <mergeCell ref="A51:L51"/>
  </mergeCells>
  <printOptions horizontalCentered="1" verticalCentered="1"/>
  <pageMargins left="0.46" right="0.54" top="0.45" bottom="3.98" header="0.21" footer="0.46"/>
  <pageSetup firstPageNumber="1" useFirstPageNumber="1" fitToHeight="14" horizontalDpi="600" verticalDpi="600" orientation="portrait" scale="66" r:id="rId2"/>
  <headerFooter alignWithMargins="0">
    <oddFooter>&amp;C&amp;12 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43"/>
  <sheetViews>
    <sheetView showGridLines="0" zoomScale="115" zoomScaleNormal="115" zoomScaleSheetLayoutView="85" zoomScalePageLayoutView="60" workbookViewId="0" topLeftCell="A102">
      <selection activeCell="W21" sqref="W21"/>
    </sheetView>
  </sheetViews>
  <sheetFormatPr defaultColWidth="11.421875" defaultRowHeight="12.75"/>
  <cols>
    <col min="1" max="1" width="4.57421875" style="138" customWidth="1"/>
    <col min="2" max="2" width="17.00390625" style="138" customWidth="1"/>
    <col min="3" max="3" width="4.28125" style="138" customWidth="1"/>
    <col min="4" max="4" width="4.7109375" style="138" customWidth="1"/>
    <col min="5" max="5" width="16.421875" style="138" customWidth="1"/>
    <col min="6" max="6" width="45.7109375" style="138" customWidth="1"/>
    <col min="7" max="7" width="10.28125" style="138" customWidth="1"/>
    <col min="8" max="8" width="9.421875" style="138" customWidth="1"/>
    <col min="9" max="9" width="7.421875" style="138" customWidth="1"/>
    <col min="10" max="11" width="8.8515625" style="138" customWidth="1"/>
    <col min="12" max="12" width="16.421875" style="138" customWidth="1"/>
    <col min="13" max="13" width="11.57421875" style="138" customWidth="1"/>
    <col min="14" max="33" width="10.140625" style="138" customWidth="1"/>
    <col min="34" max="35" width="2.57421875" style="138" customWidth="1"/>
    <col min="36" max="37" width="2.140625" style="138" customWidth="1"/>
    <col min="38" max="38" width="0.85546875" style="138" customWidth="1"/>
    <col min="39" max="39" width="2.140625" style="138" customWidth="1"/>
    <col min="40" max="40" width="0.85546875" style="138" customWidth="1"/>
    <col min="41" max="44" width="2.140625" style="138" customWidth="1"/>
    <col min="45" max="45" width="0.85546875" style="138" customWidth="1"/>
    <col min="46" max="46" width="2.140625" style="138" customWidth="1"/>
    <col min="47" max="47" width="0.85546875" style="138" customWidth="1"/>
    <col min="48" max="72" width="2.140625" style="138" customWidth="1"/>
    <col min="73" max="96" width="2.00390625" style="138" customWidth="1"/>
    <col min="97" max="103" width="1.57421875" style="138" customWidth="1"/>
    <col min="104" max="16384" width="11.421875" style="138" customWidth="1"/>
  </cols>
  <sheetData>
    <row r="1" spans="1:14" ht="19.5">
      <c r="A1" s="136" t="s">
        <v>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2" ht="19.5">
      <c r="A2" s="160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ht="15.75">
      <c r="A3" s="139" t="s">
        <v>96</v>
      </c>
      <c r="B3" s="137"/>
      <c r="C3" s="137"/>
      <c r="D3" s="137"/>
      <c r="E3" s="137"/>
      <c r="F3" s="140"/>
      <c r="G3" s="140"/>
      <c r="H3" s="137"/>
      <c r="I3" s="137"/>
      <c r="J3" s="137"/>
      <c r="K3" s="137"/>
      <c r="L3" s="137"/>
      <c r="M3" s="141"/>
    </row>
    <row r="4" spans="1:14" ht="15.75">
      <c r="A4" s="139" t="s">
        <v>97</v>
      </c>
      <c r="B4" s="137"/>
      <c r="C4" s="137"/>
      <c r="D4" s="137"/>
      <c r="E4" s="137"/>
      <c r="F4" s="140"/>
      <c r="G4" s="140"/>
      <c r="H4" s="137"/>
      <c r="I4" s="137"/>
      <c r="J4" s="137"/>
      <c r="K4" s="137"/>
      <c r="L4" s="137"/>
      <c r="M4" s="137"/>
      <c r="N4" s="161"/>
    </row>
    <row r="5" spans="1:14" ht="12.75" customHeight="1">
      <c r="A5" s="142"/>
      <c r="B5" s="142"/>
      <c r="C5" s="142"/>
      <c r="D5" s="142"/>
      <c r="E5" s="142"/>
      <c r="F5" s="162"/>
      <c r="G5" s="162"/>
      <c r="H5" s="142"/>
      <c r="I5" s="142"/>
      <c r="J5" s="142"/>
      <c r="K5" s="142"/>
      <c r="L5" s="142"/>
      <c r="M5" s="433" t="s">
        <v>577</v>
      </c>
      <c r="N5" s="142"/>
    </row>
    <row r="6" spans="1:14" s="348" customFormat="1" ht="21.75" customHeight="1">
      <c r="A6" s="413" t="s">
        <v>339</v>
      </c>
      <c r="B6" s="345"/>
      <c r="C6" s="345"/>
      <c r="D6" s="345"/>
      <c r="E6" s="345"/>
      <c r="F6" s="346"/>
      <c r="G6" s="346"/>
      <c r="H6" s="346"/>
      <c r="I6" s="346"/>
      <c r="J6" s="346"/>
      <c r="K6" s="346"/>
      <c r="L6" s="346" t="s">
        <v>418</v>
      </c>
      <c r="M6" s="346"/>
      <c r="N6" s="347"/>
    </row>
    <row r="7" spans="1:20" s="348" customFormat="1" ht="6.75" customHeight="1">
      <c r="A7" s="349"/>
      <c r="B7" s="345"/>
      <c r="C7" s="345"/>
      <c r="D7" s="345"/>
      <c r="E7" s="345"/>
      <c r="F7" s="349"/>
      <c r="G7" s="349"/>
      <c r="H7" s="349"/>
      <c r="I7" s="349"/>
      <c r="J7" s="349"/>
      <c r="K7" s="349"/>
      <c r="L7" s="349"/>
      <c r="M7" s="349"/>
      <c r="Q7" s="348" t="s">
        <v>418</v>
      </c>
      <c r="S7" s="473"/>
      <c r="T7" s="473"/>
    </row>
    <row r="8" spans="1:78" s="348" customFormat="1" ht="21.75" customHeight="1">
      <c r="A8" s="580" t="s">
        <v>580</v>
      </c>
      <c r="B8" s="581"/>
      <c r="C8" s="581"/>
      <c r="D8" s="581"/>
      <c r="E8" s="581"/>
      <c r="F8" s="581"/>
      <c r="G8" s="581"/>
      <c r="H8" s="581"/>
      <c r="I8" s="581"/>
      <c r="J8" s="345"/>
      <c r="K8" s="345"/>
      <c r="L8" s="345"/>
      <c r="M8" s="345"/>
      <c r="N8" s="351"/>
      <c r="O8" s="352"/>
      <c r="S8" s="352"/>
      <c r="T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</row>
    <row r="9" spans="1:72" ht="11.25" customHeight="1">
      <c r="A9" s="326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</row>
    <row r="10" spans="1:72" ht="37.5" customHeight="1">
      <c r="A10" s="163" t="s">
        <v>98</v>
      </c>
      <c r="B10" s="163" t="s">
        <v>99</v>
      </c>
      <c r="C10" s="163" t="s">
        <v>100</v>
      </c>
      <c r="D10" s="163" t="s">
        <v>101</v>
      </c>
      <c r="E10" s="163" t="s">
        <v>102</v>
      </c>
      <c r="F10" s="163" t="s">
        <v>103</v>
      </c>
      <c r="G10" s="164" t="s">
        <v>104</v>
      </c>
      <c r="H10" s="165"/>
      <c r="I10" s="163" t="s">
        <v>105</v>
      </c>
      <c r="J10" s="163" t="s">
        <v>255</v>
      </c>
      <c r="K10" s="205" t="s">
        <v>106</v>
      </c>
      <c r="L10" s="163" t="s">
        <v>107</v>
      </c>
      <c r="M10" s="146" t="s">
        <v>108</v>
      </c>
      <c r="N10" s="166"/>
      <c r="P10" s="144"/>
      <c r="Q10" s="147"/>
      <c r="R10" s="148"/>
      <c r="S10" s="144"/>
      <c r="T10" s="148"/>
      <c r="U10" s="144"/>
      <c r="V10" s="148"/>
      <c r="W10" s="144"/>
      <c r="X10" s="148"/>
      <c r="Y10" s="144"/>
      <c r="Z10" s="148"/>
      <c r="AA10" s="148"/>
      <c r="AB10" s="144"/>
      <c r="AC10" s="144"/>
      <c r="AD10" s="147"/>
      <c r="AE10" s="148"/>
      <c r="AF10" s="148"/>
      <c r="AG10" s="148"/>
      <c r="AH10" s="148"/>
      <c r="AI10" s="147"/>
      <c r="AJ10" s="148"/>
      <c r="AK10" s="148"/>
      <c r="AL10" s="148"/>
      <c r="AM10" s="144"/>
      <c r="AN10" s="147"/>
      <c r="AO10" s="149"/>
      <c r="AP10" s="147"/>
      <c r="AQ10" s="148"/>
      <c r="AR10" s="148"/>
      <c r="AS10" s="148"/>
      <c r="AT10" s="148"/>
      <c r="AU10" s="148"/>
      <c r="AV10" s="148"/>
      <c r="AW10" s="148"/>
      <c r="AX10" s="148"/>
      <c r="AY10" s="144"/>
      <c r="AZ10" s="148"/>
      <c r="BA10" s="148"/>
      <c r="BB10" s="148"/>
      <c r="BC10" s="144"/>
      <c r="BD10" s="148"/>
      <c r="BE10" s="148"/>
      <c r="BF10" s="148"/>
      <c r="BG10" s="148"/>
      <c r="BH10" s="144"/>
      <c r="BI10" s="148"/>
      <c r="BJ10" s="148"/>
      <c r="BK10" s="148"/>
      <c r="BL10" s="148"/>
      <c r="BM10" s="144"/>
      <c r="BN10" s="148"/>
      <c r="BO10" s="148"/>
      <c r="BP10" s="148"/>
      <c r="BQ10" s="148"/>
      <c r="BR10" s="148"/>
      <c r="BS10" s="148"/>
      <c r="BT10" s="147"/>
    </row>
    <row r="11" spans="1:72" ht="13.5">
      <c r="A11" s="167"/>
      <c r="B11" s="167"/>
      <c r="C11" s="167"/>
      <c r="D11" s="167"/>
      <c r="E11" s="167"/>
      <c r="F11" s="167"/>
      <c r="G11" s="145" t="s">
        <v>109</v>
      </c>
      <c r="H11" s="168" t="s">
        <v>110</v>
      </c>
      <c r="I11" s="167"/>
      <c r="J11" s="167"/>
      <c r="K11" s="167"/>
      <c r="L11" s="167"/>
      <c r="M11" s="145" t="s">
        <v>111</v>
      </c>
      <c r="N11" s="145" t="s">
        <v>112</v>
      </c>
      <c r="P11" s="169"/>
      <c r="Q11" s="144"/>
      <c r="R11" s="169"/>
      <c r="S11" s="169"/>
      <c r="T11" s="144"/>
      <c r="U11" s="169"/>
      <c r="V11" s="169"/>
      <c r="W11" s="169"/>
      <c r="X11" s="169"/>
      <c r="Y11" s="169"/>
      <c r="Z11" s="169"/>
      <c r="AA11" s="169"/>
      <c r="AB11" s="144"/>
      <c r="AC11" s="170"/>
      <c r="AD11" s="144"/>
      <c r="AE11" s="144"/>
      <c r="AF11" s="144"/>
      <c r="AG11" s="169"/>
      <c r="AH11" s="169"/>
      <c r="AI11" s="169"/>
      <c r="AJ11" s="169"/>
      <c r="AK11" s="169"/>
      <c r="AL11" s="169"/>
      <c r="AM11" s="144"/>
      <c r="AN11" s="169"/>
      <c r="AO11" s="169"/>
      <c r="AP11" s="170"/>
      <c r="AQ11" s="169"/>
      <c r="AR11" s="169"/>
      <c r="AS11" s="169"/>
      <c r="AT11" s="144"/>
      <c r="AU11" s="169"/>
      <c r="AV11" s="169"/>
      <c r="AW11" s="169"/>
      <c r="AX11" s="169"/>
      <c r="AY11" s="169"/>
      <c r="AZ11" s="169"/>
      <c r="BA11" s="169"/>
      <c r="BB11" s="169"/>
      <c r="BC11" s="144"/>
      <c r="BD11" s="169"/>
      <c r="BE11" s="169"/>
      <c r="BF11" s="169"/>
      <c r="BG11" s="169"/>
      <c r="BH11" s="144"/>
      <c r="BI11" s="169"/>
      <c r="BJ11" s="169"/>
      <c r="BK11" s="169"/>
      <c r="BL11" s="169"/>
      <c r="BM11" s="144"/>
      <c r="BN11" s="169"/>
      <c r="BO11" s="169"/>
      <c r="BP11" s="169"/>
      <c r="BQ11" s="169"/>
      <c r="BR11" s="144"/>
      <c r="BS11" s="169"/>
      <c r="BT11" s="170"/>
    </row>
    <row r="12" spans="1:72" ht="23.25" customHeight="1">
      <c r="A12" s="320">
        <v>1</v>
      </c>
      <c r="B12" s="474" t="s">
        <v>372</v>
      </c>
      <c r="C12" s="446" t="s">
        <v>239</v>
      </c>
      <c r="D12" s="446"/>
      <c r="E12" s="447" t="s">
        <v>349</v>
      </c>
      <c r="F12" s="448" t="s">
        <v>373</v>
      </c>
      <c r="G12" s="449" t="s">
        <v>239</v>
      </c>
      <c r="H12" s="452"/>
      <c r="I12" s="450">
        <v>10</v>
      </c>
      <c r="J12" s="450">
        <v>120</v>
      </c>
      <c r="K12" s="451">
        <f>J12*0.98</f>
        <v>117.6</v>
      </c>
      <c r="L12" s="452" t="s">
        <v>374</v>
      </c>
      <c r="M12" s="450">
        <v>1</v>
      </c>
      <c r="N12" s="453"/>
      <c r="P12" s="169"/>
      <c r="Q12" s="144"/>
      <c r="R12" s="169"/>
      <c r="S12" s="169"/>
      <c r="T12" s="144"/>
      <c r="U12" s="169"/>
      <c r="V12" s="169"/>
      <c r="W12" s="169"/>
      <c r="X12" s="169"/>
      <c r="Y12" s="169"/>
      <c r="Z12" s="169"/>
      <c r="AA12" s="169"/>
      <c r="AB12" s="144"/>
      <c r="AC12" s="170"/>
      <c r="AD12" s="144"/>
      <c r="AE12" s="144"/>
      <c r="AF12" s="144"/>
      <c r="AG12" s="169"/>
      <c r="AH12" s="169"/>
      <c r="AI12" s="169"/>
      <c r="AJ12" s="169"/>
      <c r="AK12" s="169"/>
      <c r="AL12" s="169"/>
      <c r="AM12" s="144"/>
      <c r="AN12" s="169"/>
      <c r="AO12" s="169"/>
      <c r="AP12" s="170"/>
      <c r="AQ12" s="169"/>
      <c r="AR12" s="169"/>
      <c r="AS12" s="169"/>
      <c r="AT12" s="144"/>
      <c r="AU12" s="169"/>
      <c r="AV12" s="169"/>
      <c r="AW12" s="169"/>
      <c r="AX12" s="169"/>
      <c r="AY12" s="169"/>
      <c r="AZ12" s="169"/>
      <c r="BA12" s="169"/>
      <c r="BB12" s="169"/>
      <c r="BC12" s="144"/>
      <c r="BD12" s="169"/>
      <c r="BE12" s="169"/>
      <c r="BF12" s="169"/>
      <c r="BG12" s="169"/>
      <c r="BH12" s="144"/>
      <c r="BI12" s="169"/>
      <c r="BJ12" s="169"/>
      <c r="BK12" s="169"/>
      <c r="BL12" s="169"/>
      <c r="BM12" s="144"/>
      <c r="BN12" s="169"/>
      <c r="BO12" s="169"/>
      <c r="BP12" s="169"/>
      <c r="BQ12" s="169"/>
      <c r="BR12" s="144"/>
      <c r="BS12" s="169"/>
      <c r="BT12" s="170"/>
    </row>
    <row r="13" spans="1:72" ht="23.25" customHeight="1">
      <c r="A13" s="320">
        <v>2</v>
      </c>
      <c r="B13" s="474" t="s">
        <v>375</v>
      </c>
      <c r="C13" s="446"/>
      <c r="D13" s="446" t="s">
        <v>239</v>
      </c>
      <c r="E13" s="447" t="s">
        <v>349</v>
      </c>
      <c r="F13" s="448" t="s">
        <v>376</v>
      </c>
      <c r="G13" s="449" t="s">
        <v>239</v>
      </c>
      <c r="H13" s="452"/>
      <c r="I13" s="450">
        <v>20</v>
      </c>
      <c r="J13" s="450">
        <v>50</v>
      </c>
      <c r="K13" s="451">
        <f aca="true" t="shared" si="0" ref="K13:K44">J13*0.98</f>
        <v>49</v>
      </c>
      <c r="L13" s="452" t="s">
        <v>350</v>
      </c>
      <c r="M13" s="450">
        <v>1</v>
      </c>
      <c r="N13" s="453"/>
      <c r="P13" s="169"/>
      <c r="Q13" s="144"/>
      <c r="R13" s="169"/>
      <c r="S13" s="169"/>
      <c r="T13" s="144"/>
      <c r="U13" s="169"/>
      <c r="V13" s="169"/>
      <c r="W13" s="169"/>
      <c r="X13" s="169"/>
      <c r="Y13" s="169"/>
      <c r="Z13" s="169"/>
      <c r="AA13" s="169"/>
      <c r="AB13" s="144"/>
      <c r="AC13" s="170"/>
      <c r="AD13" s="144"/>
      <c r="AE13" s="144"/>
      <c r="AF13" s="144"/>
      <c r="AG13" s="169"/>
      <c r="AH13" s="169"/>
      <c r="AI13" s="169"/>
      <c r="AJ13" s="169"/>
      <c r="AK13" s="169"/>
      <c r="AL13" s="169"/>
      <c r="AM13" s="144"/>
      <c r="AN13" s="169"/>
      <c r="AO13" s="169"/>
      <c r="AP13" s="170"/>
      <c r="AQ13" s="169"/>
      <c r="AR13" s="169"/>
      <c r="AS13" s="169"/>
      <c r="AT13" s="144"/>
      <c r="AU13" s="169"/>
      <c r="AV13" s="169"/>
      <c r="AW13" s="169"/>
      <c r="AX13" s="169"/>
      <c r="AY13" s="169"/>
      <c r="AZ13" s="169"/>
      <c r="BA13" s="169"/>
      <c r="BB13" s="169"/>
      <c r="BC13" s="144"/>
      <c r="BD13" s="169"/>
      <c r="BE13" s="169"/>
      <c r="BF13" s="169"/>
      <c r="BG13" s="169"/>
      <c r="BH13" s="144"/>
      <c r="BI13" s="169"/>
      <c r="BJ13" s="169"/>
      <c r="BK13" s="169"/>
      <c r="BL13" s="169"/>
      <c r="BM13" s="144"/>
      <c r="BN13" s="169"/>
      <c r="BO13" s="169"/>
      <c r="BP13" s="169"/>
      <c r="BQ13" s="169"/>
      <c r="BR13" s="144"/>
      <c r="BS13" s="169"/>
      <c r="BT13" s="170"/>
    </row>
    <row r="14" spans="1:72" ht="33" customHeight="1">
      <c r="A14" s="320">
        <v>3</v>
      </c>
      <c r="B14" s="474" t="s">
        <v>377</v>
      </c>
      <c r="C14" s="446" t="s">
        <v>239</v>
      </c>
      <c r="D14" s="446"/>
      <c r="E14" s="447" t="s">
        <v>349</v>
      </c>
      <c r="F14" s="448" t="s">
        <v>378</v>
      </c>
      <c r="G14" s="449" t="s">
        <v>239</v>
      </c>
      <c r="H14" s="452"/>
      <c r="I14" s="450">
        <v>20</v>
      </c>
      <c r="J14" s="450">
        <v>120</v>
      </c>
      <c r="K14" s="451">
        <f t="shared" si="0"/>
        <v>117.6</v>
      </c>
      <c r="L14" s="452" t="s">
        <v>374</v>
      </c>
      <c r="M14" s="450">
        <v>1</v>
      </c>
      <c r="N14" s="453"/>
      <c r="P14" s="169"/>
      <c r="Q14" s="144"/>
      <c r="R14" s="169"/>
      <c r="S14" s="169"/>
      <c r="T14" s="144"/>
      <c r="U14" s="169"/>
      <c r="V14" s="169"/>
      <c r="W14" s="169"/>
      <c r="X14" s="169"/>
      <c r="Y14" s="169"/>
      <c r="Z14" s="169"/>
      <c r="AA14" s="169"/>
      <c r="AB14" s="144"/>
      <c r="AC14" s="170"/>
      <c r="AD14" s="144"/>
      <c r="AE14" s="144"/>
      <c r="AF14" s="144"/>
      <c r="AG14" s="169"/>
      <c r="AH14" s="169"/>
      <c r="AI14" s="169"/>
      <c r="AJ14" s="169"/>
      <c r="AK14" s="169"/>
      <c r="AL14" s="169"/>
      <c r="AM14" s="144"/>
      <c r="AN14" s="169"/>
      <c r="AO14" s="169"/>
      <c r="AP14" s="170"/>
      <c r="AQ14" s="169"/>
      <c r="AR14" s="169"/>
      <c r="AS14" s="169"/>
      <c r="AT14" s="144"/>
      <c r="AU14" s="169"/>
      <c r="AV14" s="169"/>
      <c r="AW14" s="169"/>
      <c r="AX14" s="169"/>
      <c r="AY14" s="169"/>
      <c r="AZ14" s="169"/>
      <c r="BA14" s="169"/>
      <c r="BB14" s="169"/>
      <c r="BC14" s="144"/>
      <c r="BD14" s="169"/>
      <c r="BE14" s="169"/>
      <c r="BF14" s="169"/>
      <c r="BG14" s="169"/>
      <c r="BH14" s="144"/>
      <c r="BI14" s="169"/>
      <c r="BJ14" s="169"/>
      <c r="BK14" s="169"/>
      <c r="BL14" s="169"/>
      <c r="BM14" s="144"/>
      <c r="BN14" s="169"/>
      <c r="BO14" s="169"/>
      <c r="BP14" s="169"/>
      <c r="BQ14" s="169"/>
      <c r="BR14" s="144"/>
      <c r="BS14" s="169"/>
      <c r="BT14" s="170"/>
    </row>
    <row r="15" spans="1:72" ht="23.25" customHeight="1">
      <c r="A15" s="320">
        <v>4</v>
      </c>
      <c r="B15" s="474" t="s">
        <v>372</v>
      </c>
      <c r="C15" s="446" t="s">
        <v>239</v>
      </c>
      <c r="D15" s="446"/>
      <c r="E15" s="447" t="s">
        <v>349</v>
      </c>
      <c r="F15" s="448" t="s">
        <v>379</v>
      </c>
      <c r="G15" s="449" t="s">
        <v>239</v>
      </c>
      <c r="H15" s="452"/>
      <c r="I15" s="450">
        <v>25</v>
      </c>
      <c r="J15" s="450">
        <v>50</v>
      </c>
      <c r="K15" s="451">
        <f t="shared" si="0"/>
        <v>49</v>
      </c>
      <c r="L15" s="452" t="s">
        <v>374</v>
      </c>
      <c r="M15" s="450">
        <v>1</v>
      </c>
      <c r="N15" s="453"/>
      <c r="P15" s="169"/>
      <c r="Q15" s="144"/>
      <c r="R15" s="169"/>
      <c r="S15" s="169"/>
      <c r="T15" s="144"/>
      <c r="U15" s="169"/>
      <c r="V15" s="169"/>
      <c r="W15" s="169"/>
      <c r="X15" s="169"/>
      <c r="Y15" s="169"/>
      <c r="Z15" s="169"/>
      <c r="AA15" s="169"/>
      <c r="AB15" s="144"/>
      <c r="AC15" s="170"/>
      <c r="AD15" s="144"/>
      <c r="AE15" s="144"/>
      <c r="AF15" s="144"/>
      <c r="AG15" s="169"/>
      <c r="AH15" s="169"/>
      <c r="AI15" s="169"/>
      <c r="AJ15" s="169"/>
      <c r="AK15" s="169"/>
      <c r="AL15" s="169"/>
      <c r="AM15" s="144"/>
      <c r="AN15" s="169"/>
      <c r="AO15" s="169"/>
      <c r="AP15" s="170"/>
      <c r="AQ15" s="169"/>
      <c r="AR15" s="169"/>
      <c r="AS15" s="169"/>
      <c r="AT15" s="144"/>
      <c r="AU15" s="169"/>
      <c r="AV15" s="169"/>
      <c r="AW15" s="169"/>
      <c r="AX15" s="169"/>
      <c r="AY15" s="169"/>
      <c r="AZ15" s="169"/>
      <c r="BA15" s="169"/>
      <c r="BB15" s="169"/>
      <c r="BC15" s="144"/>
      <c r="BD15" s="169"/>
      <c r="BE15" s="169"/>
      <c r="BF15" s="169"/>
      <c r="BG15" s="169"/>
      <c r="BH15" s="144"/>
      <c r="BI15" s="169"/>
      <c r="BJ15" s="169"/>
      <c r="BK15" s="169"/>
      <c r="BL15" s="169"/>
      <c r="BM15" s="144"/>
      <c r="BN15" s="169"/>
      <c r="BO15" s="169"/>
      <c r="BP15" s="169"/>
      <c r="BQ15" s="169"/>
      <c r="BR15" s="144"/>
      <c r="BS15" s="169"/>
      <c r="BT15" s="170"/>
    </row>
    <row r="16" spans="1:72" ht="23.25" customHeight="1">
      <c r="A16" s="320">
        <v>5</v>
      </c>
      <c r="B16" s="474" t="s">
        <v>377</v>
      </c>
      <c r="C16" s="446" t="s">
        <v>239</v>
      </c>
      <c r="D16" s="446"/>
      <c r="E16" s="447" t="s">
        <v>349</v>
      </c>
      <c r="F16" s="448" t="s">
        <v>380</v>
      </c>
      <c r="G16" s="449" t="s">
        <v>239</v>
      </c>
      <c r="H16" s="452"/>
      <c r="I16" s="450">
        <v>20</v>
      </c>
      <c r="J16" s="450">
        <v>120</v>
      </c>
      <c r="K16" s="451">
        <f t="shared" si="0"/>
        <v>117.6</v>
      </c>
      <c r="L16" s="452" t="s">
        <v>374</v>
      </c>
      <c r="M16" s="450">
        <v>1</v>
      </c>
      <c r="N16" s="453"/>
      <c r="P16" s="169"/>
      <c r="Q16" s="144"/>
      <c r="R16" s="169"/>
      <c r="S16" s="169"/>
      <c r="T16" s="144"/>
      <c r="U16" s="169"/>
      <c r="V16" s="169"/>
      <c r="W16" s="169"/>
      <c r="X16" s="169"/>
      <c r="Y16" s="169"/>
      <c r="Z16" s="169"/>
      <c r="AA16" s="169"/>
      <c r="AB16" s="144"/>
      <c r="AC16" s="170"/>
      <c r="AD16" s="144"/>
      <c r="AE16" s="144"/>
      <c r="AF16" s="144"/>
      <c r="AG16" s="169"/>
      <c r="AH16" s="169"/>
      <c r="AI16" s="169"/>
      <c r="AJ16" s="169"/>
      <c r="AK16" s="169"/>
      <c r="AL16" s="169"/>
      <c r="AM16" s="144"/>
      <c r="AN16" s="169"/>
      <c r="AO16" s="169"/>
      <c r="AP16" s="170"/>
      <c r="AQ16" s="169"/>
      <c r="AR16" s="169"/>
      <c r="AS16" s="169"/>
      <c r="AT16" s="144"/>
      <c r="AU16" s="169"/>
      <c r="AV16" s="169"/>
      <c r="AW16" s="169"/>
      <c r="AX16" s="169"/>
      <c r="AY16" s="169"/>
      <c r="AZ16" s="169"/>
      <c r="BA16" s="169"/>
      <c r="BB16" s="169"/>
      <c r="BC16" s="144"/>
      <c r="BD16" s="169"/>
      <c r="BE16" s="169"/>
      <c r="BF16" s="169"/>
      <c r="BG16" s="169"/>
      <c r="BH16" s="144"/>
      <c r="BI16" s="169"/>
      <c r="BJ16" s="169"/>
      <c r="BK16" s="169"/>
      <c r="BL16" s="169"/>
      <c r="BM16" s="144"/>
      <c r="BN16" s="169"/>
      <c r="BO16" s="169"/>
      <c r="BP16" s="169"/>
      <c r="BQ16" s="169"/>
      <c r="BR16" s="144"/>
      <c r="BS16" s="169"/>
      <c r="BT16" s="170"/>
    </row>
    <row r="17" spans="1:72" ht="34.5" customHeight="1">
      <c r="A17" s="320">
        <v>6</v>
      </c>
      <c r="B17" s="474" t="s">
        <v>372</v>
      </c>
      <c r="C17" s="446" t="s">
        <v>239</v>
      </c>
      <c r="D17" s="446"/>
      <c r="E17" s="447" t="s">
        <v>349</v>
      </c>
      <c r="F17" s="448" t="s">
        <v>381</v>
      </c>
      <c r="G17" s="449" t="s">
        <v>239</v>
      </c>
      <c r="H17" s="452"/>
      <c r="I17" s="450">
        <v>20</v>
      </c>
      <c r="J17" s="450">
        <v>120</v>
      </c>
      <c r="K17" s="451">
        <f t="shared" si="0"/>
        <v>117.6</v>
      </c>
      <c r="L17" s="452" t="s">
        <v>374</v>
      </c>
      <c r="M17" s="450">
        <v>1</v>
      </c>
      <c r="N17" s="453"/>
      <c r="P17" s="169"/>
      <c r="Q17" s="144"/>
      <c r="R17" s="169"/>
      <c r="S17" s="169"/>
      <c r="T17" s="144"/>
      <c r="U17" s="169"/>
      <c r="V17" s="169"/>
      <c r="W17" s="169"/>
      <c r="X17" s="169"/>
      <c r="Y17" s="169"/>
      <c r="Z17" s="169"/>
      <c r="AA17" s="169"/>
      <c r="AB17" s="144"/>
      <c r="AC17" s="170"/>
      <c r="AD17" s="144"/>
      <c r="AE17" s="144"/>
      <c r="AF17" s="144"/>
      <c r="AG17" s="169"/>
      <c r="AH17" s="169"/>
      <c r="AI17" s="169"/>
      <c r="AJ17" s="169"/>
      <c r="AK17" s="169"/>
      <c r="AL17" s="169"/>
      <c r="AM17" s="144"/>
      <c r="AN17" s="169"/>
      <c r="AO17" s="169"/>
      <c r="AP17" s="170"/>
      <c r="AQ17" s="169"/>
      <c r="AR17" s="169"/>
      <c r="AS17" s="169"/>
      <c r="AT17" s="144"/>
      <c r="AU17" s="169"/>
      <c r="AV17" s="169"/>
      <c r="AW17" s="169"/>
      <c r="AX17" s="169"/>
      <c r="AY17" s="169"/>
      <c r="AZ17" s="169"/>
      <c r="BA17" s="169"/>
      <c r="BB17" s="169"/>
      <c r="BC17" s="144"/>
      <c r="BD17" s="169"/>
      <c r="BE17" s="169"/>
      <c r="BF17" s="169"/>
      <c r="BG17" s="169"/>
      <c r="BH17" s="144"/>
      <c r="BI17" s="169"/>
      <c r="BJ17" s="169"/>
      <c r="BK17" s="169"/>
      <c r="BL17" s="169"/>
      <c r="BM17" s="144"/>
      <c r="BN17" s="169"/>
      <c r="BO17" s="169"/>
      <c r="BP17" s="169"/>
      <c r="BQ17" s="169"/>
      <c r="BR17" s="144"/>
      <c r="BS17" s="169"/>
      <c r="BT17" s="170"/>
    </row>
    <row r="18" spans="1:72" ht="37.5" customHeight="1">
      <c r="A18" s="320">
        <v>7</v>
      </c>
      <c r="B18" s="474" t="s">
        <v>372</v>
      </c>
      <c r="C18" s="446" t="s">
        <v>239</v>
      </c>
      <c r="D18" s="446"/>
      <c r="E18" s="447" t="s">
        <v>349</v>
      </c>
      <c r="F18" s="448" t="s">
        <v>382</v>
      </c>
      <c r="G18" s="449" t="s">
        <v>239</v>
      </c>
      <c r="H18" s="452"/>
      <c r="I18" s="450">
        <v>20</v>
      </c>
      <c r="J18" s="450">
        <v>60</v>
      </c>
      <c r="K18" s="451">
        <f t="shared" si="0"/>
        <v>58.8</v>
      </c>
      <c r="L18" s="452" t="s">
        <v>374</v>
      </c>
      <c r="M18" s="450">
        <v>1</v>
      </c>
      <c r="N18" s="453"/>
      <c r="P18" s="169"/>
      <c r="Q18" s="144"/>
      <c r="R18" s="169"/>
      <c r="S18" s="169"/>
      <c r="T18" s="144"/>
      <c r="U18" s="169"/>
      <c r="V18" s="169"/>
      <c r="W18" s="169"/>
      <c r="X18" s="169"/>
      <c r="Y18" s="169"/>
      <c r="Z18" s="169"/>
      <c r="AA18" s="169"/>
      <c r="AB18" s="144"/>
      <c r="AC18" s="170"/>
      <c r="AD18" s="144"/>
      <c r="AE18" s="144"/>
      <c r="AF18" s="144"/>
      <c r="AG18" s="169"/>
      <c r="AH18" s="169"/>
      <c r="AI18" s="169"/>
      <c r="AJ18" s="169"/>
      <c r="AK18" s="169"/>
      <c r="AL18" s="169"/>
      <c r="AM18" s="144"/>
      <c r="AN18" s="169"/>
      <c r="AO18" s="169"/>
      <c r="AP18" s="170"/>
      <c r="AQ18" s="169"/>
      <c r="AR18" s="169"/>
      <c r="AS18" s="169"/>
      <c r="AT18" s="144"/>
      <c r="AU18" s="169"/>
      <c r="AV18" s="169"/>
      <c r="AW18" s="169"/>
      <c r="AX18" s="169"/>
      <c r="AY18" s="169"/>
      <c r="AZ18" s="169"/>
      <c r="BA18" s="169"/>
      <c r="BB18" s="169"/>
      <c r="BC18" s="144"/>
      <c r="BD18" s="169"/>
      <c r="BE18" s="169"/>
      <c r="BF18" s="169"/>
      <c r="BG18" s="169"/>
      <c r="BH18" s="144"/>
      <c r="BI18" s="169"/>
      <c r="BJ18" s="169"/>
      <c r="BK18" s="169"/>
      <c r="BL18" s="169"/>
      <c r="BM18" s="144"/>
      <c r="BN18" s="169"/>
      <c r="BO18" s="169"/>
      <c r="BP18" s="169"/>
      <c r="BQ18" s="169"/>
      <c r="BR18" s="144"/>
      <c r="BS18" s="169"/>
      <c r="BT18" s="170"/>
    </row>
    <row r="19" spans="1:72" ht="23.25" customHeight="1">
      <c r="A19" s="320">
        <v>8</v>
      </c>
      <c r="B19" s="474" t="s">
        <v>383</v>
      </c>
      <c r="C19" s="446" t="s">
        <v>239</v>
      </c>
      <c r="D19" s="446"/>
      <c r="E19" s="447" t="s">
        <v>349</v>
      </c>
      <c r="F19" s="448" t="s">
        <v>384</v>
      </c>
      <c r="G19" s="449" t="s">
        <v>239</v>
      </c>
      <c r="H19" s="452"/>
      <c r="I19" s="450">
        <v>25</v>
      </c>
      <c r="J19" s="450">
        <v>70</v>
      </c>
      <c r="K19" s="451">
        <f t="shared" si="0"/>
        <v>68.6</v>
      </c>
      <c r="L19" s="452" t="s">
        <v>374</v>
      </c>
      <c r="M19" s="450">
        <v>1</v>
      </c>
      <c r="N19" s="453"/>
      <c r="P19" s="169"/>
      <c r="Q19" s="144"/>
      <c r="R19" s="169"/>
      <c r="S19" s="169"/>
      <c r="T19" s="144"/>
      <c r="U19" s="169"/>
      <c r="V19" s="169"/>
      <c r="W19" s="169"/>
      <c r="X19" s="169"/>
      <c r="Y19" s="169"/>
      <c r="Z19" s="169"/>
      <c r="AA19" s="169"/>
      <c r="AB19" s="144"/>
      <c r="AC19" s="170"/>
      <c r="AD19" s="144"/>
      <c r="AE19" s="144"/>
      <c r="AF19" s="144"/>
      <c r="AG19" s="169"/>
      <c r="AH19" s="169"/>
      <c r="AI19" s="169"/>
      <c r="AJ19" s="169"/>
      <c r="AK19" s="169"/>
      <c r="AL19" s="169"/>
      <c r="AM19" s="144"/>
      <c r="AN19" s="169"/>
      <c r="AO19" s="169"/>
      <c r="AP19" s="170"/>
      <c r="AQ19" s="169"/>
      <c r="AR19" s="169"/>
      <c r="AS19" s="169"/>
      <c r="AT19" s="144"/>
      <c r="AU19" s="169"/>
      <c r="AV19" s="169"/>
      <c r="AW19" s="169"/>
      <c r="AX19" s="169"/>
      <c r="AY19" s="169"/>
      <c r="AZ19" s="169"/>
      <c r="BA19" s="169"/>
      <c r="BB19" s="169"/>
      <c r="BC19" s="144"/>
      <c r="BD19" s="169"/>
      <c r="BE19" s="169"/>
      <c r="BF19" s="169"/>
      <c r="BG19" s="169"/>
      <c r="BH19" s="144"/>
      <c r="BI19" s="169"/>
      <c r="BJ19" s="169"/>
      <c r="BK19" s="169"/>
      <c r="BL19" s="169"/>
      <c r="BM19" s="144"/>
      <c r="BN19" s="169"/>
      <c r="BO19" s="169"/>
      <c r="BP19" s="169"/>
      <c r="BQ19" s="169"/>
      <c r="BR19" s="144"/>
      <c r="BS19" s="169"/>
      <c r="BT19" s="170"/>
    </row>
    <row r="20" spans="1:72" ht="23.25" customHeight="1">
      <c r="A20" s="320">
        <v>9</v>
      </c>
      <c r="B20" s="474" t="s">
        <v>372</v>
      </c>
      <c r="C20" s="446" t="s">
        <v>239</v>
      </c>
      <c r="D20" s="446"/>
      <c r="E20" s="447" t="s">
        <v>349</v>
      </c>
      <c r="F20" s="448" t="s">
        <v>385</v>
      </c>
      <c r="G20" s="449" t="s">
        <v>239</v>
      </c>
      <c r="H20" s="452"/>
      <c r="I20" s="450">
        <v>20</v>
      </c>
      <c r="J20" s="450">
        <v>120</v>
      </c>
      <c r="K20" s="451">
        <f t="shared" si="0"/>
        <v>117.6</v>
      </c>
      <c r="L20" s="452" t="s">
        <v>374</v>
      </c>
      <c r="M20" s="450">
        <v>1</v>
      </c>
      <c r="N20" s="453"/>
      <c r="P20" s="169"/>
      <c r="Q20" s="144"/>
      <c r="R20" s="169"/>
      <c r="S20" s="169"/>
      <c r="T20" s="144"/>
      <c r="U20" s="169"/>
      <c r="V20" s="169"/>
      <c r="W20" s="169"/>
      <c r="X20" s="169"/>
      <c r="Y20" s="169"/>
      <c r="Z20" s="169"/>
      <c r="AA20" s="169"/>
      <c r="AB20" s="144"/>
      <c r="AC20" s="170"/>
      <c r="AD20" s="144"/>
      <c r="AE20" s="144"/>
      <c r="AF20" s="144"/>
      <c r="AG20" s="169"/>
      <c r="AH20" s="169"/>
      <c r="AI20" s="169"/>
      <c r="AJ20" s="169"/>
      <c r="AK20" s="169"/>
      <c r="AL20" s="169"/>
      <c r="AM20" s="144"/>
      <c r="AN20" s="169"/>
      <c r="AO20" s="169"/>
      <c r="AP20" s="170"/>
      <c r="AQ20" s="169"/>
      <c r="AR20" s="169"/>
      <c r="AS20" s="169"/>
      <c r="AT20" s="144"/>
      <c r="AU20" s="169"/>
      <c r="AV20" s="169"/>
      <c r="AW20" s="169"/>
      <c r="AX20" s="169"/>
      <c r="AY20" s="169"/>
      <c r="AZ20" s="169"/>
      <c r="BA20" s="169"/>
      <c r="BB20" s="169"/>
      <c r="BC20" s="144"/>
      <c r="BD20" s="169"/>
      <c r="BE20" s="169"/>
      <c r="BF20" s="169"/>
      <c r="BG20" s="169"/>
      <c r="BH20" s="144"/>
      <c r="BI20" s="169"/>
      <c r="BJ20" s="169"/>
      <c r="BK20" s="169"/>
      <c r="BL20" s="169"/>
      <c r="BM20" s="144"/>
      <c r="BN20" s="169"/>
      <c r="BO20" s="169"/>
      <c r="BP20" s="169"/>
      <c r="BQ20" s="169"/>
      <c r="BR20" s="144"/>
      <c r="BS20" s="169"/>
      <c r="BT20" s="170"/>
    </row>
    <row r="21" spans="1:72" ht="23.25" customHeight="1">
      <c r="A21" s="320">
        <v>10</v>
      </c>
      <c r="B21" s="474" t="s">
        <v>386</v>
      </c>
      <c r="C21" s="446" t="s">
        <v>239</v>
      </c>
      <c r="D21" s="446"/>
      <c r="E21" s="447" t="s">
        <v>349</v>
      </c>
      <c r="F21" s="448" t="s">
        <v>387</v>
      </c>
      <c r="G21" s="449" t="s">
        <v>239</v>
      </c>
      <c r="H21" s="452"/>
      <c r="I21" s="450">
        <v>10</v>
      </c>
      <c r="J21" s="450">
        <v>20</v>
      </c>
      <c r="K21" s="451">
        <f t="shared" si="0"/>
        <v>19.6</v>
      </c>
      <c r="L21" s="452" t="s">
        <v>374</v>
      </c>
      <c r="M21" s="450">
        <v>1</v>
      </c>
      <c r="N21" s="453"/>
      <c r="P21" s="169"/>
      <c r="Q21" s="144"/>
      <c r="R21" s="169"/>
      <c r="S21" s="169"/>
      <c r="T21" s="144"/>
      <c r="U21" s="169"/>
      <c r="V21" s="169"/>
      <c r="W21" s="169"/>
      <c r="X21" s="169"/>
      <c r="Y21" s="169"/>
      <c r="Z21" s="169"/>
      <c r="AA21" s="169"/>
      <c r="AB21" s="144"/>
      <c r="AC21" s="170"/>
      <c r="AD21" s="144"/>
      <c r="AE21" s="144"/>
      <c r="AF21" s="144"/>
      <c r="AG21" s="169"/>
      <c r="AH21" s="169"/>
      <c r="AI21" s="169"/>
      <c r="AJ21" s="169"/>
      <c r="AK21" s="169"/>
      <c r="AL21" s="169"/>
      <c r="AM21" s="144"/>
      <c r="AN21" s="169"/>
      <c r="AO21" s="169"/>
      <c r="AP21" s="170"/>
      <c r="AQ21" s="169"/>
      <c r="AR21" s="169"/>
      <c r="AS21" s="169"/>
      <c r="AT21" s="144"/>
      <c r="AU21" s="169"/>
      <c r="AV21" s="169"/>
      <c r="AW21" s="169"/>
      <c r="AX21" s="169"/>
      <c r="AY21" s="169"/>
      <c r="AZ21" s="169"/>
      <c r="BA21" s="169"/>
      <c r="BB21" s="169"/>
      <c r="BC21" s="144"/>
      <c r="BD21" s="169"/>
      <c r="BE21" s="169"/>
      <c r="BF21" s="169"/>
      <c r="BG21" s="169"/>
      <c r="BH21" s="144"/>
      <c r="BI21" s="169"/>
      <c r="BJ21" s="169"/>
      <c r="BK21" s="169"/>
      <c r="BL21" s="169"/>
      <c r="BM21" s="144"/>
      <c r="BN21" s="169"/>
      <c r="BO21" s="169"/>
      <c r="BP21" s="169"/>
      <c r="BQ21" s="169"/>
      <c r="BR21" s="144"/>
      <c r="BS21" s="169"/>
      <c r="BT21" s="170"/>
    </row>
    <row r="22" spans="1:72" ht="23.25" customHeight="1">
      <c r="A22" s="320">
        <v>11</v>
      </c>
      <c r="B22" s="474" t="s">
        <v>372</v>
      </c>
      <c r="C22" s="446" t="s">
        <v>239</v>
      </c>
      <c r="D22" s="446"/>
      <c r="E22" s="447" t="s">
        <v>349</v>
      </c>
      <c r="F22" s="448" t="s">
        <v>388</v>
      </c>
      <c r="G22" s="449" t="s">
        <v>239</v>
      </c>
      <c r="H22" s="452"/>
      <c r="I22" s="450">
        <v>10</v>
      </c>
      <c r="J22" s="450">
        <v>25</v>
      </c>
      <c r="K22" s="451">
        <f t="shared" si="0"/>
        <v>24.5</v>
      </c>
      <c r="L22" s="452" t="s">
        <v>374</v>
      </c>
      <c r="M22" s="450">
        <v>1</v>
      </c>
      <c r="N22" s="453"/>
      <c r="P22" s="169"/>
      <c r="Q22" s="144"/>
      <c r="R22" s="169"/>
      <c r="S22" s="169"/>
      <c r="T22" s="144"/>
      <c r="U22" s="169"/>
      <c r="V22" s="169"/>
      <c r="W22" s="169"/>
      <c r="X22" s="169"/>
      <c r="Y22" s="169"/>
      <c r="Z22" s="169"/>
      <c r="AA22" s="169"/>
      <c r="AB22" s="144"/>
      <c r="AC22" s="170"/>
      <c r="AD22" s="144"/>
      <c r="AE22" s="144"/>
      <c r="AF22" s="144"/>
      <c r="AG22" s="169"/>
      <c r="AH22" s="169"/>
      <c r="AI22" s="169"/>
      <c r="AJ22" s="169"/>
      <c r="AK22" s="169"/>
      <c r="AL22" s="169"/>
      <c r="AM22" s="144"/>
      <c r="AN22" s="169"/>
      <c r="AO22" s="169"/>
      <c r="AP22" s="170"/>
      <c r="AQ22" s="169"/>
      <c r="AR22" s="169"/>
      <c r="AS22" s="169"/>
      <c r="AT22" s="144"/>
      <c r="AU22" s="169"/>
      <c r="AV22" s="169"/>
      <c r="AW22" s="169"/>
      <c r="AX22" s="169"/>
      <c r="AY22" s="169"/>
      <c r="AZ22" s="169"/>
      <c r="BA22" s="169"/>
      <c r="BB22" s="169"/>
      <c r="BC22" s="144"/>
      <c r="BD22" s="169"/>
      <c r="BE22" s="169"/>
      <c r="BF22" s="169"/>
      <c r="BG22" s="169"/>
      <c r="BH22" s="144"/>
      <c r="BI22" s="169"/>
      <c r="BJ22" s="169"/>
      <c r="BK22" s="169"/>
      <c r="BL22" s="169"/>
      <c r="BM22" s="144"/>
      <c r="BN22" s="169"/>
      <c r="BO22" s="169"/>
      <c r="BP22" s="169"/>
      <c r="BQ22" s="169"/>
      <c r="BR22" s="144"/>
      <c r="BS22" s="169"/>
      <c r="BT22" s="170"/>
    </row>
    <row r="23" spans="1:72" ht="30.75" customHeight="1">
      <c r="A23" s="320">
        <v>12</v>
      </c>
      <c r="B23" s="474" t="s">
        <v>372</v>
      </c>
      <c r="C23" s="446" t="s">
        <v>239</v>
      </c>
      <c r="D23" s="446"/>
      <c r="E23" s="447" t="s">
        <v>349</v>
      </c>
      <c r="F23" s="448" t="s">
        <v>389</v>
      </c>
      <c r="G23" s="449" t="s">
        <v>239</v>
      </c>
      <c r="H23" s="452"/>
      <c r="I23" s="450">
        <v>10</v>
      </c>
      <c r="J23" s="450">
        <v>120</v>
      </c>
      <c r="K23" s="451">
        <f t="shared" si="0"/>
        <v>117.6</v>
      </c>
      <c r="L23" s="452" t="s">
        <v>374</v>
      </c>
      <c r="M23" s="450">
        <v>1</v>
      </c>
      <c r="N23" s="453"/>
      <c r="P23" s="169"/>
      <c r="Q23" s="144"/>
      <c r="R23" s="169"/>
      <c r="S23" s="169"/>
      <c r="T23" s="144"/>
      <c r="U23" s="169"/>
      <c r="V23" s="169"/>
      <c r="W23" s="169"/>
      <c r="X23" s="169"/>
      <c r="Y23" s="169"/>
      <c r="Z23" s="169"/>
      <c r="AA23" s="169"/>
      <c r="AB23" s="144"/>
      <c r="AC23" s="170"/>
      <c r="AD23" s="144"/>
      <c r="AE23" s="144"/>
      <c r="AF23" s="144"/>
      <c r="AG23" s="169"/>
      <c r="AH23" s="169"/>
      <c r="AI23" s="169"/>
      <c r="AJ23" s="169"/>
      <c r="AK23" s="169"/>
      <c r="AL23" s="169"/>
      <c r="AM23" s="144"/>
      <c r="AN23" s="169"/>
      <c r="AO23" s="169"/>
      <c r="AP23" s="170"/>
      <c r="AQ23" s="169"/>
      <c r="AR23" s="169"/>
      <c r="AS23" s="169"/>
      <c r="AT23" s="144"/>
      <c r="AU23" s="169"/>
      <c r="AV23" s="169"/>
      <c r="AW23" s="169"/>
      <c r="AX23" s="169"/>
      <c r="AY23" s="169"/>
      <c r="AZ23" s="169"/>
      <c r="BA23" s="169"/>
      <c r="BB23" s="169"/>
      <c r="BC23" s="144"/>
      <c r="BD23" s="169"/>
      <c r="BE23" s="169"/>
      <c r="BF23" s="169"/>
      <c r="BG23" s="169"/>
      <c r="BH23" s="144"/>
      <c r="BI23" s="169"/>
      <c r="BJ23" s="169"/>
      <c r="BK23" s="169"/>
      <c r="BL23" s="169"/>
      <c r="BM23" s="144"/>
      <c r="BN23" s="169"/>
      <c r="BO23" s="169"/>
      <c r="BP23" s="169"/>
      <c r="BQ23" s="169"/>
      <c r="BR23" s="144"/>
      <c r="BS23" s="169"/>
      <c r="BT23" s="170"/>
    </row>
    <row r="24" spans="1:72" ht="27.75" customHeight="1">
      <c r="A24" s="320">
        <v>13</v>
      </c>
      <c r="B24" s="483" t="s">
        <v>390</v>
      </c>
      <c r="C24" s="446" t="s">
        <v>239</v>
      </c>
      <c r="D24" s="446"/>
      <c r="E24" s="447" t="s">
        <v>349</v>
      </c>
      <c r="F24" s="448" t="s">
        <v>391</v>
      </c>
      <c r="G24" s="449" t="s">
        <v>239</v>
      </c>
      <c r="H24" s="452"/>
      <c r="I24" s="450">
        <v>10</v>
      </c>
      <c r="J24" s="450">
        <v>120</v>
      </c>
      <c r="K24" s="451">
        <f t="shared" si="0"/>
        <v>117.6</v>
      </c>
      <c r="L24" s="452" t="s">
        <v>374</v>
      </c>
      <c r="M24" s="450">
        <v>1</v>
      </c>
      <c r="N24" s="453"/>
      <c r="P24" s="169"/>
      <c r="Q24" s="144"/>
      <c r="R24" s="169"/>
      <c r="S24" s="169"/>
      <c r="T24" s="144"/>
      <c r="U24" s="169"/>
      <c r="V24" s="169"/>
      <c r="W24" s="169"/>
      <c r="X24" s="169"/>
      <c r="Y24" s="169"/>
      <c r="Z24" s="169"/>
      <c r="AA24" s="169"/>
      <c r="AB24" s="144"/>
      <c r="AC24" s="170"/>
      <c r="AD24" s="144"/>
      <c r="AE24" s="144"/>
      <c r="AF24" s="144"/>
      <c r="AG24" s="169"/>
      <c r="AH24" s="169"/>
      <c r="AI24" s="169"/>
      <c r="AJ24" s="169"/>
      <c r="AK24" s="169"/>
      <c r="AL24" s="169"/>
      <c r="AM24" s="144"/>
      <c r="AN24" s="169"/>
      <c r="AO24" s="169"/>
      <c r="AP24" s="170"/>
      <c r="AQ24" s="169"/>
      <c r="AR24" s="169"/>
      <c r="AS24" s="169"/>
      <c r="AT24" s="144"/>
      <c r="AU24" s="169"/>
      <c r="AV24" s="169"/>
      <c r="AW24" s="169"/>
      <c r="AX24" s="169"/>
      <c r="AY24" s="169"/>
      <c r="AZ24" s="169"/>
      <c r="BA24" s="169"/>
      <c r="BB24" s="169"/>
      <c r="BC24" s="144"/>
      <c r="BD24" s="169"/>
      <c r="BE24" s="169"/>
      <c r="BF24" s="169"/>
      <c r="BG24" s="169"/>
      <c r="BH24" s="144"/>
      <c r="BI24" s="169"/>
      <c r="BJ24" s="169"/>
      <c r="BK24" s="169"/>
      <c r="BL24" s="169"/>
      <c r="BM24" s="144"/>
      <c r="BN24" s="169"/>
      <c r="BO24" s="169"/>
      <c r="BP24" s="169"/>
      <c r="BQ24" s="169"/>
      <c r="BR24" s="144"/>
      <c r="BS24" s="169"/>
      <c r="BT24" s="170"/>
    </row>
    <row r="25" spans="1:72" ht="23.25" customHeight="1">
      <c r="A25" s="320">
        <v>14</v>
      </c>
      <c r="B25" s="474" t="s">
        <v>386</v>
      </c>
      <c r="C25" s="446" t="s">
        <v>239</v>
      </c>
      <c r="D25" s="446"/>
      <c r="E25" s="447" t="s">
        <v>349</v>
      </c>
      <c r="F25" s="448" t="s">
        <v>392</v>
      </c>
      <c r="G25" s="449" t="s">
        <v>239</v>
      </c>
      <c r="H25" s="452"/>
      <c r="I25" s="450">
        <v>25</v>
      </c>
      <c r="J25" s="450">
        <v>120</v>
      </c>
      <c r="K25" s="451">
        <f t="shared" si="0"/>
        <v>117.6</v>
      </c>
      <c r="L25" s="452" t="s">
        <v>374</v>
      </c>
      <c r="M25" s="450">
        <v>1</v>
      </c>
      <c r="N25" s="453"/>
      <c r="P25" s="169"/>
      <c r="Q25" s="144"/>
      <c r="R25" s="169"/>
      <c r="S25" s="169"/>
      <c r="T25" s="144"/>
      <c r="U25" s="169"/>
      <c r="V25" s="169"/>
      <c r="W25" s="169"/>
      <c r="X25" s="169"/>
      <c r="Y25" s="169"/>
      <c r="Z25" s="169"/>
      <c r="AA25" s="169"/>
      <c r="AB25" s="144"/>
      <c r="AC25" s="170"/>
      <c r="AD25" s="144"/>
      <c r="AE25" s="144"/>
      <c r="AF25" s="144"/>
      <c r="AG25" s="169"/>
      <c r="AH25" s="169"/>
      <c r="AI25" s="169"/>
      <c r="AJ25" s="169"/>
      <c r="AK25" s="169"/>
      <c r="AL25" s="169"/>
      <c r="AM25" s="144"/>
      <c r="AN25" s="169"/>
      <c r="AO25" s="169"/>
      <c r="AP25" s="170"/>
      <c r="AQ25" s="169"/>
      <c r="AR25" s="169"/>
      <c r="AS25" s="169"/>
      <c r="AT25" s="144"/>
      <c r="AU25" s="169"/>
      <c r="AV25" s="169"/>
      <c r="AW25" s="169"/>
      <c r="AX25" s="169"/>
      <c r="AY25" s="169"/>
      <c r="AZ25" s="169"/>
      <c r="BA25" s="169"/>
      <c r="BB25" s="169"/>
      <c r="BC25" s="144"/>
      <c r="BD25" s="169"/>
      <c r="BE25" s="169"/>
      <c r="BF25" s="169"/>
      <c r="BG25" s="169"/>
      <c r="BH25" s="144"/>
      <c r="BI25" s="169"/>
      <c r="BJ25" s="169"/>
      <c r="BK25" s="169"/>
      <c r="BL25" s="169"/>
      <c r="BM25" s="144"/>
      <c r="BN25" s="169"/>
      <c r="BO25" s="169"/>
      <c r="BP25" s="169"/>
      <c r="BQ25" s="169"/>
      <c r="BR25" s="144"/>
      <c r="BS25" s="169"/>
      <c r="BT25" s="170"/>
    </row>
    <row r="26" spans="1:72" ht="43.5" customHeight="1">
      <c r="A26" s="320">
        <v>15</v>
      </c>
      <c r="B26" s="474" t="s">
        <v>386</v>
      </c>
      <c r="C26" s="446" t="s">
        <v>239</v>
      </c>
      <c r="D26" s="446"/>
      <c r="E26" s="447" t="s">
        <v>349</v>
      </c>
      <c r="F26" s="448" t="s">
        <v>393</v>
      </c>
      <c r="G26" s="449" t="s">
        <v>239</v>
      </c>
      <c r="H26" s="452"/>
      <c r="I26" s="450">
        <v>20</v>
      </c>
      <c r="J26" s="450">
        <v>120</v>
      </c>
      <c r="K26" s="451">
        <f t="shared" si="0"/>
        <v>117.6</v>
      </c>
      <c r="L26" s="452" t="s">
        <v>374</v>
      </c>
      <c r="M26" s="450">
        <v>1</v>
      </c>
      <c r="N26" s="453"/>
      <c r="P26" s="169"/>
      <c r="Q26" s="144"/>
      <c r="R26" s="169"/>
      <c r="S26" s="169"/>
      <c r="T26" s="144"/>
      <c r="U26" s="169"/>
      <c r="V26" s="169"/>
      <c r="W26" s="169"/>
      <c r="X26" s="169"/>
      <c r="Y26" s="169"/>
      <c r="Z26" s="169"/>
      <c r="AA26" s="169"/>
      <c r="AB26" s="144"/>
      <c r="AC26" s="170"/>
      <c r="AD26" s="144"/>
      <c r="AE26" s="144"/>
      <c r="AF26" s="144"/>
      <c r="AG26" s="169"/>
      <c r="AH26" s="169"/>
      <c r="AI26" s="169"/>
      <c r="AJ26" s="169"/>
      <c r="AK26" s="169"/>
      <c r="AL26" s="169"/>
      <c r="AM26" s="144"/>
      <c r="AN26" s="169"/>
      <c r="AO26" s="169"/>
      <c r="AP26" s="170"/>
      <c r="AQ26" s="169"/>
      <c r="AR26" s="169"/>
      <c r="AS26" s="169"/>
      <c r="AT26" s="144"/>
      <c r="AU26" s="169"/>
      <c r="AV26" s="169"/>
      <c r="AW26" s="169"/>
      <c r="AX26" s="169"/>
      <c r="AY26" s="169"/>
      <c r="AZ26" s="169"/>
      <c r="BA26" s="169"/>
      <c r="BB26" s="169"/>
      <c r="BC26" s="144"/>
      <c r="BD26" s="169"/>
      <c r="BE26" s="169"/>
      <c r="BF26" s="169"/>
      <c r="BG26" s="169"/>
      <c r="BH26" s="144"/>
      <c r="BI26" s="169"/>
      <c r="BJ26" s="169"/>
      <c r="BK26" s="169"/>
      <c r="BL26" s="169"/>
      <c r="BM26" s="144"/>
      <c r="BN26" s="169"/>
      <c r="BO26" s="169"/>
      <c r="BP26" s="169"/>
      <c r="BQ26" s="169"/>
      <c r="BR26" s="144"/>
      <c r="BS26" s="169"/>
      <c r="BT26" s="170"/>
    </row>
    <row r="27" spans="1:72" ht="33" customHeight="1">
      <c r="A27" s="320">
        <v>16</v>
      </c>
      <c r="B27" s="474" t="s">
        <v>394</v>
      </c>
      <c r="C27" s="446" t="s">
        <v>239</v>
      </c>
      <c r="D27" s="446"/>
      <c r="E27" s="447" t="s">
        <v>349</v>
      </c>
      <c r="F27" s="448" t="s">
        <v>395</v>
      </c>
      <c r="G27" s="449" t="s">
        <v>239</v>
      </c>
      <c r="H27" s="452"/>
      <c r="I27" s="450">
        <v>25</v>
      </c>
      <c r="J27" s="450">
        <v>120</v>
      </c>
      <c r="K27" s="451">
        <f t="shared" si="0"/>
        <v>117.6</v>
      </c>
      <c r="L27" s="452" t="s">
        <v>374</v>
      </c>
      <c r="M27" s="450">
        <v>1</v>
      </c>
      <c r="N27" s="453"/>
      <c r="P27" s="169"/>
      <c r="Q27" s="144"/>
      <c r="R27" s="169"/>
      <c r="S27" s="169"/>
      <c r="T27" s="144"/>
      <c r="U27" s="169"/>
      <c r="V27" s="169"/>
      <c r="W27" s="169"/>
      <c r="X27" s="169"/>
      <c r="Y27" s="169"/>
      <c r="Z27" s="169"/>
      <c r="AA27" s="169"/>
      <c r="AB27" s="144"/>
      <c r="AC27" s="170"/>
      <c r="AD27" s="144"/>
      <c r="AE27" s="144"/>
      <c r="AF27" s="144"/>
      <c r="AG27" s="169"/>
      <c r="AH27" s="169"/>
      <c r="AI27" s="169"/>
      <c r="AJ27" s="169"/>
      <c r="AK27" s="169"/>
      <c r="AL27" s="169"/>
      <c r="AM27" s="144"/>
      <c r="AN27" s="169"/>
      <c r="AO27" s="169"/>
      <c r="AP27" s="170"/>
      <c r="AQ27" s="169"/>
      <c r="AR27" s="169"/>
      <c r="AS27" s="169"/>
      <c r="AT27" s="144"/>
      <c r="AU27" s="169"/>
      <c r="AV27" s="169"/>
      <c r="AW27" s="169"/>
      <c r="AX27" s="169"/>
      <c r="AY27" s="169"/>
      <c r="AZ27" s="169"/>
      <c r="BA27" s="169"/>
      <c r="BB27" s="169"/>
      <c r="BC27" s="144"/>
      <c r="BD27" s="169"/>
      <c r="BE27" s="169"/>
      <c r="BF27" s="169"/>
      <c r="BG27" s="169"/>
      <c r="BH27" s="144"/>
      <c r="BI27" s="169"/>
      <c r="BJ27" s="169"/>
      <c r="BK27" s="169"/>
      <c r="BL27" s="169"/>
      <c r="BM27" s="144"/>
      <c r="BN27" s="169"/>
      <c r="BO27" s="169"/>
      <c r="BP27" s="169"/>
      <c r="BQ27" s="169"/>
      <c r="BR27" s="144"/>
      <c r="BS27" s="169"/>
      <c r="BT27" s="170"/>
    </row>
    <row r="28" spans="1:72" ht="23.25" customHeight="1">
      <c r="A28" s="320">
        <v>17</v>
      </c>
      <c r="B28" s="474" t="s">
        <v>394</v>
      </c>
      <c r="C28" s="446" t="s">
        <v>239</v>
      </c>
      <c r="D28" s="446"/>
      <c r="E28" s="447" t="s">
        <v>349</v>
      </c>
      <c r="F28" s="448" t="s">
        <v>396</v>
      </c>
      <c r="G28" s="449" t="s">
        <v>239</v>
      </c>
      <c r="H28" s="452"/>
      <c r="I28" s="450">
        <v>10</v>
      </c>
      <c r="J28" s="450">
        <v>120</v>
      </c>
      <c r="K28" s="451">
        <f t="shared" si="0"/>
        <v>117.6</v>
      </c>
      <c r="L28" s="452" t="s">
        <v>374</v>
      </c>
      <c r="M28" s="450">
        <v>1</v>
      </c>
      <c r="N28" s="453"/>
      <c r="P28" s="169"/>
      <c r="Q28" s="144"/>
      <c r="R28" s="169"/>
      <c r="S28" s="169"/>
      <c r="T28" s="144"/>
      <c r="U28" s="169"/>
      <c r="V28" s="169"/>
      <c r="W28" s="169"/>
      <c r="X28" s="169"/>
      <c r="Y28" s="169"/>
      <c r="Z28" s="169"/>
      <c r="AA28" s="169"/>
      <c r="AB28" s="144"/>
      <c r="AC28" s="170"/>
      <c r="AD28" s="144"/>
      <c r="AE28" s="144"/>
      <c r="AF28" s="144"/>
      <c r="AG28" s="169"/>
      <c r="AH28" s="169"/>
      <c r="AI28" s="169"/>
      <c r="AJ28" s="169"/>
      <c r="AK28" s="169"/>
      <c r="AL28" s="169"/>
      <c r="AM28" s="144"/>
      <c r="AN28" s="169"/>
      <c r="AO28" s="169"/>
      <c r="AP28" s="170"/>
      <c r="AQ28" s="169"/>
      <c r="AR28" s="169"/>
      <c r="AS28" s="169"/>
      <c r="AT28" s="144"/>
      <c r="AU28" s="169"/>
      <c r="AV28" s="169"/>
      <c r="AW28" s="169"/>
      <c r="AX28" s="169"/>
      <c r="AY28" s="169"/>
      <c r="AZ28" s="169"/>
      <c r="BA28" s="169"/>
      <c r="BB28" s="169"/>
      <c r="BC28" s="144"/>
      <c r="BD28" s="169"/>
      <c r="BE28" s="169"/>
      <c r="BF28" s="169"/>
      <c r="BG28" s="169"/>
      <c r="BH28" s="144"/>
      <c r="BI28" s="169"/>
      <c r="BJ28" s="169"/>
      <c r="BK28" s="169"/>
      <c r="BL28" s="169"/>
      <c r="BM28" s="144"/>
      <c r="BN28" s="169"/>
      <c r="BO28" s="169"/>
      <c r="BP28" s="169"/>
      <c r="BQ28" s="169"/>
      <c r="BR28" s="144"/>
      <c r="BS28" s="169"/>
      <c r="BT28" s="170"/>
    </row>
    <row r="29" spans="1:72" ht="23.25" customHeight="1">
      <c r="A29" s="320">
        <v>18</v>
      </c>
      <c r="B29" s="483" t="s">
        <v>397</v>
      </c>
      <c r="C29" s="446" t="s">
        <v>239</v>
      </c>
      <c r="D29" s="446"/>
      <c r="E29" s="447" t="s">
        <v>349</v>
      </c>
      <c r="F29" s="448" t="s">
        <v>398</v>
      </c>
      <c r="G29" s="449" t="s">
        <v>239</v>
      </c>
      <c r="H29" s="452"/>
      <c r="I29" s="450">
        <v>10</v>
      </c>
      <c r="J29" s="450">
        <v>120</v>
      </c>
      <c r="K29" s="451">
        <f t="shared" si="0"/>
        <v>117.6</v>
      </c>
      <c r="L29" s="452" t="s">
        <v>374</v>
      </c>
      <c r="M29" s="450">
        <v>1</v>
      </c>
      <c r="N29" s="453"/>
      <c r="P29" s="169"/>
      <c r="Q29" s="144"/>
      <c r="R29" s="169"/>
      <c r="S29" s="169"/>
      <c r="T29" s="144"/>
      <c r="U29" s="169"/>
      <c r="V29" s="169"/>
      <c r="W29" s="169"/>
      <c r="X29" s="169"/>
      <c r="Y29" s="169"/>
      <c r="Z29" s="169"/>
      <c r="AA29" s="169"/>
      <c r="AB29" s="144"/>
      <c r="AC29" s="170"/>
      <c r="AD29" s="144"/>
      <c r="AE29" s="144"/>
      <c r="AF29" s="144"/>
      <c r="AG29" s="169"/>
      <c r="AH29" s="169"/>
      <c r="AI29" s="169"/>
      <c r="AJ29" s="169"/>
      <c r="AK29" s="169"/>
      <c r="AL29" s="169"/>
      <c r="AM29" s="144"/>
      <c r="AN29" s="169"/>
      <c r="AO29" s="169"/>
      <c r="AP29" s="170"/>
      <c r="AQ29" s="169"/>
      <c r="AR29" s="169"/>
      <c r="AS29" s="169"/>
      <c r="AT29" s="144"/>
      <c r="AU29" s="169"/>
      <c r="AV29" s="169"/>
      <c r="AW29" s="169"/>
      <c r="AX29" s="169"/>
      <c r="AY29" s="169"/>
      <c r="AZ29" s="169"/>
      <c r="BA29" s="169"/>
      <c r="BB29" s="169"/>
      <c r="BC29" s="144"/>
      <c r="BD29" s="169"/>
      <c r="BE29" s="169"/>
      <c r="BF29" s="169"/>
      <c r="BG29" s="169"/>
      <c r="BH29" s="144"/>
      <c r="BI29" s="169"/>
      <c r="BJ29" s="169"/>
      <c r="BK29" s="169"/>
      <c r="BL29" s="169"/>
      <c r="BM29" s="144"/>
      <c r="BN29" s="169"/>
      <c r="BO29" s="169"/>
      <c r="BP29" s="169"/>
      <c r="BQ29" s="169"/>
      <c r="BR29" s="144"/>
      <c r="BS29" s="169"/>
      <c r="BT29" s="170"/>
    </row>
    <row r="30" spans="1:72" ht="23.25" customHeight="1">
      <c r="A30" s="320">
        <v>19</v>
      </c>
      <c r="B30" s="474" t="s">
        <v>372</v>
      </c>
      <c r="C30" s="446" t="s">
        <v>239</v>
      </c>
      <c r="D30" s="446"/>
      <c r="E30" s="447" t="s">
        <v>349</v>
      </c>
      <c r="F30" s="448" t="s">
        <v>399</v>
      </c>
      <c r="G30" s="449" t="s">
        <v>239</v>
      </c>
      <c r="H30" s="452"/>
      <c r="I30" s="450">
        <v>25</v>
      </c>
      <c r="J30" s="450">
        <v>120</v>
      </c>
      <c r="K30" s="451">
        <f t="shared" si="0"/>
        <v>117.6</v>
      </c>
      <c r="L30" s="452" t="s">
        <v>374</v>
      </c>
      <c r="M30" s="450">
        <v>1</v>
      </c>
      <c r="N30" s="453"/>
      <c r="P30" s="169"/>
      <c r="Q30" s="144"/>
      <c r="R30" s="169"/>
      <c r="S30" s="169"/>
      <c r="T30" s="144"/>
      <c r="U30" s="169"/>
      <c r="V30" s="169"/>
      <c r="W30" s="169"/>
      <c r="X30" s="169"/>
      <c r="Y30" s="169"/>
      <c r="Z30" s="169"/>
      <c r="AA30" s="169"/>
      <c r="AB30" s="144"/>
      <c r="AC30" s="170"/>
      <c r="AD30" s="144"/>
      <c r="AE30" s="144"/>
      <c r="AF30" s="144"/>
      <c r="AG30" s="169"/>
      <c r="AH30" s="169"/>
      <c r="AI30" s="169"/>
      <c r="AJ30" s="169"/>
      <c r="AK30" s="169"/>
      <c r="AL30" s="169"/>
      <c r="AM30" s="144"/>
      <c r="AN30" s="169"/>
      <c r="AO30" s="169"/>
      <c r="AP30" s="170"/>
      <c r="AQ30" s="169"/>
      <c r="AR30" s="169"/>
      <c r="AS30" s="169"/>
      <c r="AT30" s="144"/>
      <c r="AU30" s="169"/>
      <c r="AV30" s="169"/>
      <c r="AW30" s="169"/>
      <c r="AX30" s="169"/>
      <c r="AY30" s="169"/>
      <c r="AZ30" s="169"/>
      <c r="BA30" s="169"/>
      <c r="BB30" s="169"/>
      <c r="BC30" s="144"/>
      <c r="BD30" s="169"/>
      <c r="BE30" s="169"/>
      <c r="BF30" s="169"/>
      <c r="BG30" s="169"/>
      <c r="BH30" s="144"/>
      <c r="BI30" s="169"/>
      <c r="BJ30" s="169"/>
      <c r="BK30" s="169"/>
      <c r="BL30" s="169"/>
      <c r="BM30" s="144"/>
      <c r="BN30" s="169"/>
      <c r="BO30" s="169"/>
      <c r="BP30" s="169"/>
      <c r="BQ30" s="169"/>
      <c r="BR30" s="144"/>
      <c r="BS30" s="169"/>
      <c r="BT30" s="170"/>
    </row>
    <row r="31" spans="1:72" ht="54.75" customHeight="1">
      <c r="A31" s="320">
        <v>20</v>
      </c>
      <c r="B31" s="474" t="s">
        <v>372</v>
      </c>
      <c r="C31" s="446" t="s">
        <v>239</v>
      </c>
      <c r="D31" s="446"/>
      <c r="E31" s="447" t="s">
        <v>349</v>
      </c>
      <c r="F31" s="448" t="s">
        <v>400</v>
      </c>
      <c r="G31" s="449" t="s">
        <v>239</v>
      </c>
      <c r="H31" s="452"/>
      <c r="I31" s="450">
        <v>10</v>
      </c>
      <c r="J31" s="450">
        <v>120</v>
      </c>
      <c r="K31" s="451">
        <f t="shared" si="0"/>
        <v>117.6</v>
      </c>
      <c r="L31" s="452" t="s">
        <v>374</v>
      </c>
      <c r="M31" s="450">
        <v>1</v>
      </c>
      <c r="N31" s="453"/>
      <c r="P31" s="169"/>
      <c r="Q31" s="144"/>
      <c r="R31" s="169"/>
      <c r="S31" s="169"/>
      <c r="T31" s="144"/>
      <c r="U31" s="169"/>
      <c r="V31" s="169"/>
      <c r="W31" s="169"/>
      <c r="X31" s="169"/>
      <c r="Y31" s="169"/>
      <c r="Z31" s="169"/>
      <c r="AA31" s="169"/>
      <c r="AB31" s="144"/>
      <c r="AC31" s="170"/>
      <c r="AD31" s="144"/>
      <c r="AE31" s="144"/>
      <c r="AF31" s="144"/>
      <c r="AG31" s="169"/>
      <c r="AH31" s="169"/>
      <c r="AI31" s="169"/>
      <c r="AJ31" s="169"/>
      <c r="AK31" s="169"/>
      <c r="AL31" s="169"/>
      <c r="AM31" s="144"/>
      <c r="AN31" s="169"/>
      <c r="AO31" s="169"/>
      <c r="AP31" s="170"/>
      <c r="AQ31" s="169"/>
      <c r="AR31" s="169"/>
      <c r="AS31" s="169"/>
      <c r="AT31" s="144"/>
      <c r="AU31" s="169"/>
      <c r="AV31" s="169"/>
      <c r="AW31" s="169"/>
      <c r="AX31" s="169"/>
      <c r="AY31" s="169"/>
      <c r="AZ31" s="169"/>
      <c r="BA31" s="169"/>
      <c r="BB31" s="169"/>
      <c r="BC31" s="144"/>
      <c r="BD31" s="169"/>
      <c r="BE31" s="169"/>
      <c r="BF31" s="169"/>
      <c r="BG31" s="169"/>
      <c r="BH31" s="144"/>
      <c r="BI31" s="169"/>
      <c r="BJ31" s="169"/>
      <c r="BK31" s="169"/>
      <c r="BL31" s="169"/>
      <c r="BM31" s="144"/>
      <c r="BN31" s="169"/>
      <c r="BO31" s="169"/>
      <c r="BP31" s="169"/>
      <c r="BQ31" s="169"/>
      <c r="BR31" s="144"/>
      <c r="BS31" s="169"/>
      <c r="BT31" s="170"/>
    </row>
    <row r="32" spans="1:72" ht="23.25" customHeight="1">
      <c r="A32" s="320">
        <v>21</v>
      </c>
      <c r="B32" s="474" t="s">
        <v>372</v>
      </c>
      <c r="C32" s="446" t="s">
        <v>239</v>
      </c>
      <c r="D32" s="446"/>
      <c r="E32" s="447" t="s">
        <v>349</v>
      </c>
      <c r="F32" s="448" t="s">
        <v>401</v>
      </c>
      <c r="G32" s="449" t="s">
        <v>239</v>
      </c>
      <c r="H32" s="452"/>
      <c r="I32" s="450">
        <v>20</v>
      </c>
      <c r="J32" s="450">
        <v>120</v>
      </c>
      <c r="K32" s="451">
        <f t="shared" si="0"/>
        <v>117.6</v>
      </c>
      <c r="L32" s="452" t="s">
        <v>374</v>
      </c>
      <c r="M32" s="450">
        <v>1</v>
      </c>
      <c r="N32" s="453"/>
      <c r="P32" s="169"/>
      <c r="Q32" s="144"/>
      <c r="R32" s="169"/>
      <c r="S32" s="169"/>
      <c r="T32" s="144"/>
      <c r="U32" s="169"/>
      <c r="V32" s="169"/>
      <c r="W32" s="169"/>
      <c r="X32" s="169"/>
      <c r="Y32" s="169"/>
      <c r="Z32" s="169"/>
      <c r="AA32" s="169"/>
      <c r="AB32" s="144"/>
      <c r="AC32" s="170"/>
      <c r="AD32" s="144"/>
      <c r="AE32" s="144"/>
      <c r="AF32" s="144"/>
      <c r="AG32" s="169"/>
      <c r="AH32" s="169"/>
      <c r="AI32" s="169"/>
      <c r="AJ32" s="169"/>
      <c r="AK32" s="169"/>
      <c r="AL32" s="169"/>
      <c r="AM32" s="144"/>
      <c r="AN32" s="169"/>
      <c r="AO32" s="169"/>
      <c r="AP32" s="170"/>
      <c r="AQ32" s="169"/>
      <c r="AR32" s="169"/>
      <c r="AS32" s="169"/>
      <c r="AT32" s="144"/>
      <c r="AU32" s="169"/>
      <c r="AV32" s="169"/>
      <c r="AW32" s="169"/>
      <c r="AX32" s="169"/>
      <c r="AY32" s="169"/>
      <c r="AZ32" s="169"/>
      <c r="BA32" s="169"/>
      <c r="BB32" s="169"/>
      <c r="BC32" s="144"/>
      <c r="BD32" s="169"/>
      <c r="BE32" s="169"/>
      <c r="BF32" s="169"/>
      <c r="BG32" s="169"/>
      <c r="BH32" s="144"/>
      <c r="BI32" s="169"/>
      <c r="BJ32" s="169"/>
      <c r="BK32" s="169"/>
      <c r="BL32" s="169"/>
      <c r="BM32" s="144"/>
      <c r="BN32" s="169"/>
      <c r="BO32" s="169"/>
      <c r="BP32" s="169"/>
      <c r="BQ32" s="169"/>
      <c r="BR32" s="144"/>
      <c r="BS32" s="169"/>
      <c r="BT32" s="170"/>
    </row>
    <row r="33" spans="1:72" ht="23.25" customHeight="1">
      <c r="A33" s="320">
        <v>22</v>
      </c>
      <c r="B33" s="474" t="s">
        <v>372</v>
      </c>
      <c r="C33" s="446" t="s">
        <v>239</v>
      </c>
      <c r="D33" s="446"/>
      <c r="E33" s="447" t="s">
        <v>349</v>
      </c>
      <c r="F33" s="448" t="s">
        <v>402</v>
      </c>
      <c r="G33" s="449" t="s">
        <v>239</v>
      </c>
      <c r="H33" s="452"/>
      <c r="I33" s="450">
        <v>10</v>
      </c>
      <c r="J33" s="450">
        <v>120</v>
      </c>
      <c r="K33" s="451">
        <f t="shared" si="0"/>
        <v>117.6</v>
      </c>
      <c r="L33" s="452" t="s">
        <v>374</v>
      </c>
      <c r="M33" s="450">
        <v>1</v>
      </c>
      <c r="N33" s="453"/>
      <c r="P33" s="169"/>
      <c r="Q33" s="144"/>
      <c r="R33" s="169"/>
      <c r="S33" s="169"/>
      <c r="T33" s="144"/>
      <c r="U33" s="169"/>
      <c r="V33" s="169"/>
      <c r="W33" s="169"/>
      <c r="X33" s="169"/>
      <c r="Y33" s="169"/>
      <c r="Z33" s="169"/>
      <c r="AA33" s="169"/>
      <c r="AB33" s="144"/>
      <c r="AC33" s="170"/>
      <c r="AD33" s="144"/>
      <c r="AE33" s="144"/>
      <c r="AF33" s="144"/>
      <c r="AG33" s="169"/>
      <c r="AH33" s="169"/>
      <c r="AI33" s="169"/>
      <c r="AJ33" s="169"/>
      <c r="AK33" s="169"/>
      <c r="AL33" s="169"/>
      <c r="AM33" s="144"/>
      <c r="AN33" s="169"/>
      <c r="AO33" s="169"/>
      <c r="AP33" s="170"/>
      <c r="AQ33" s="169"/>
      <c r="AR33" s="169"/>
      <c r="AS33" s="169"/>
      <c r="AT33" s="144"/>
      <c r="AU33" s="169"/>
      <c r="AV33" s="169"/>
      <c r="AW33" s="169"/>
      <c r="AX33" s="169"/>
      <c r="AY33" s="169"/>
      <c r="AZ33" s="169"/>
      <c r="BA33" s="169"/>
      <c r="BB33" s="169"/>
      <c r="BC33" s="144"/>
      <c r="BD33" s="169"/>
      <c r="BE33" s="169"/>
      <c r="BF33" s="169"/>
      <c r="BG33" s="169"/>
      <c r="BH33" s="144"/>
      <c r="BI33" s="169"/>
      <c r="BJ33" s="169"/>
      <c r="BK33" s="169"/>
      <c r="BL33" s="169"/>
      <c r="BM33" s="144"/>
      <c r="BN33" s="169"/>
      <c r="BO33" s="169"/>
      <c r="BP33" s="169"/>
      <c r="BQ33" s="169"/>
      <c r="BR33" s="144"/>
      <c r="BS33" s="169"/>
      <c r="BT33" s="170"/>
    </row>
    <row r="34" spans="1:72" ht="23.25" customHeight="1">
      <c r="A34" s="320">
        <v>23</v>
      </c>
      <c r="B34" s="474" t="s">
        <v>383</v>
      </c>
      <c r="C34" s="446" t="s">
        <v>239</v>
      </c>
      <c r="D34" s="446"/>
      <c r="E34" s="447" t="s">
        <v>349</v>
      </c>
      <c r="F34" s="448" t="s">
        <v>403</v>
      </c>
      <c r="G34" s="449" t="s">
        <v>239</v>
      </c>
      <c r="H34" s="452"/>
      <c r="I34" s="450">
        <v>10</v>
      </c>
      <c r="J34" s="450">
        <v>120</v>
      </c>
      <c r="K34" s="451">
        <f t="shared" si="0"/>
        <v>117.6</v>
      </c>
      <c r="L34" s="452" t="s">
        <v>374</v>
      </c>
      <c r="M34" s="450">
        <v>1</v>
      </c>
      <c r="N34" s="453"/>
      <c r="P34" s="169"/>
      <c r="Q34" s="144"/>
      <c r="R34" s="169"/>
      <c r="S34" s="169"/>
      <c r="T34" s="144"/>
      <c r="U34" s="169"/>
      <c r="V34" s="169"/>
      <c r="W34" s="169"/>
      <c r="X34" s="169"/>
      <c r="Y34" s="169"/>
      <c r="Z34" s="169"/>
      <c r="AA34" s="169"/>
      <c r="AB34" s="144"/>
      <c r="AC34" s="170"/>
      <c r="AD34" s="144"/>
      <c r="AE34" s="144"/>
      <c r="AF34" s="144"/>
      <c r="AG34" s="169"/>
      <c r="AH34" s="169"/>
      <c r="AI34" s="169"/>
      <c r="AJ34" s="169"/>
      <c r="AK34" s="169"/>
      <c r="AL34" s="169"/>
      <c r="AM34" s="144"/>
      <c r="AN34" s="169"/>
      <c r="AO34" s="169"/>
      <c r="AP34" s="170"/>
      <c r="AQ34" s="169"/>
      <c r="AR34" s="169"/>
      <c r="AS34" s="169"/>
      <c r="AT34" s="144"/>
      <c r="AU34" s="169"/>
      <c r="AV34" s="169"/>
      <c r="AW34" s="169"/>
      <c r="AX34" s="169"/>
      <c r="AY34" s="169"/>
      <c r="AZ34" s="169"/>
      <c r="BA34" s="169"/>
      <c r="BB34" s="169"/>
      <c r="BC34" s="144"/>
      <c r="BD34" s="169"/>
      <c r="BE34" s="169"/>
      <c r="BF34" s="169"/>
      <c r="BG34" s="169"/>
      <c r="BH34" s="144"/>
      <c r="BI34" s="169"/>
      <c r="BJ34" s="169"/>
      <c r="BK34" s="169"/>
      <c r="BL34" s="169"/>
      <c r="BM34" s="144"/>
      <c r="BN34" s="169"/>
      <c r="BO34" s="169"/>
      <c r="BP34" s="169"/>
      <c r="BQ34" s="169"/>
      <c r="BR34" s="144"/>
      <c r="BS34" s="169"/>
      <c r="BT34" s="170"/>
    </row>
    <row r="35" spans="1:72" ht="30" customHeight="1">
      <c r="A35" s="320">
        <v>24</v>
      </c>
      <c r="B35" s="474" t="s">
        <v>404</v>
      </c>
      <c r="C35" s="446" t="s">
        <v>239</v>
      </c>
      <c r="D35" s="446"/>
      <c r="E35" s="447" t="s">
        <v>349</v>
      </c>
      <c r="F35" s="448" t="s">
        <v>405</v>
      </c>
      <c r="G35" s="449" t="s">
        <v>239</v>
      </c>
      <c r="H35" s="452"/>
      <c r="I35" s="450">
        <v>10</v>
      </c>
      <c r="J35" s="450">
        <v>120</v>
      </c>
      <c r="K35" s="451">
        <f t="shared" si="0"/>
        <v>117.6</v>
      </c>
      <c r="L35" s="452" t="s">
        <v>374</v>
      </c>
      <c r="M35" s="450">
        <v>1</v>
      </c>
      <c r="N35" s="453"/>
      <c r="P35" s="169"/>
      <c r="Q35" s="144"/>
      <c r="R35" s="169"/>
      <c r="S35" s="169"/>
      <c r="T35" s="144"/>
      <c r="U35" s="169"/>
      <c r="V35" s="169"/>
      <c r="W35" s="169"/>
      <c r="X35" s="169"/>
      <c r="Y35" s="169"/>
      <c r="Z35" s="169"/>
      <c r="AA35" s="169"/>
      <c r="AB35" s="144"/>
      <c r="AC35" s="170"/>
      <c r="AD35" s="144"/>
      <c r="AE35" s="144"/>
      <c r="AF35" s="144"/>
      <c r="AG35" s="169"/>
      <c r="AH35" s="169"/>
      <c r="AI35" s="169"/>
      <c r="AJ35" s="169"/>
      <c r="AK35" s="169"/>
      <c r="AL35" s="169"/>
      <c r="AM35" s="144"/>
      <c r="AN35" s="169"/>
      <c r="AO35" s="169"/>
      <c r="AP35" s="170"/>
      <c r="AQ35" s="169"/>
      <c r="AR35" s="169"/>
      <c r="AS35" s="169"/>
      <c r="AT35" s="144"/>
      <c r="AU35" s="169"/>
      <c r="AV35" s="169"/>
      <c r="AW35" s="169"/>
      <c r="AX35" s="169"/>
      <c r="AY35" s="169"/>
      <c r="AZ35" s="169"/>
      <c r="BA35" s="169"/>
      <c r="BB35" s="169"/>
      <c r="BC35" s="144"/>
      <c r="BD35" s="169"/>
      <c r="BE35" s="169"/>
      <c r="BF35" s="169"/>
      <c r="BG35" s="169"/>
      <c r="BH35" s="144"/>
      <c r="BI35" s="169"/>
      <c r="BJ35" s="169"/>
      <c r="BK35" s="169"/>
      <c r="BL35" s="169"/>
      <c r="BM35" s="144"/>
      <c r="BN35" s="169"/>
      <c r="BO35" s="169"/>
      <c r="BP35" s="169"/>
      <c r="BQ35" s="169"/>
      <c r="BR35" s="144"/>
      <c r="BS35" s="169"/>
      <c r="BT35" s="170"/>
    </row>
    <row r="36" spans="1:72" ht="23.25" customHeight="1">
      <c r="A36" s="320">
        <v>25</v>
      </c>
      <c r="B36" s="474" t="s">
        <v>386</v>
      </c>
      <c r="C36" s="446" t="s">
        <v>239</v>
      </c>
      <c r="D36" s="446"/>
      <c r="E36" s="447" t="s">
        <v>349</v>
      </c>
      <c r="F36" s="448" t="s">
        <v>406</v>
      </c>
      <c r="G36" s="449" t="s">
        <v>239</v>
      </c>
      <c r="H36" s="452"/>
      <c r="I36" s="450">
        <v>10</v>
      </c>
      <c r="J36" s="450">
        <v>120</v>
      </c>
      <c r="K36" s="451">
        <f t="shared" si="0"/>
        <v>117.6</v>
      </c>
      <c r="L36" s="452" t="s">
        <v>374</v>
      </c>
      <c r="M36" s="450">
        <v>1</v>
      </c>
      <c r="N36" s="453"/>
      <c r="P36" s="169"/>
      <c r="Q36" s="144"/>
      <c r="R36" s="169"/>
      <c r="S36" s="169"/>
      <c r="T36" s="144"/>
      <c r="U36" s="169"/>
      <c r="V36" s="169"/>
      <c r="W36" s="169"/>
      <c r="X36" s="169"/>
      <c r="Y36" s="169"/>
      <c r="Z36" s="169"/>
      <c r="AA36" s="169"/>
      <c r="AB36" s="144"/>
      <c r="AC36" s="170"/>
      <c r="AD36" s="144"/>
      <c r="AE36" s="144"/>
      <c r="AF36" s="144"/>
      <c r="AG36" s="169"/>
      <c r="AH36" s="169"/>
      <c r="AI36" s="169"/>
      <c r="AJ36" s="169"/>
      <c r="AK36" s="169"/>
      <c r="AL36" s="169"/>
      <c r="AM36" s="144"/>
      <c r="AN36" s="169"/>
      <c r="AO36" s="169"/>
      <c r="AP36" s="170"/>
      <c r="AQ36" s="169"/>
      <c r="AR36" s="169"/>
      <c r="AS36" s="169"/>
      <c r="AT36" s="144"/>
      <c r="AU36" s="169"/>
      <c r="AV36" s="169"/>
      <c r="AW36" s="169"/>
      <c r="AX36" s="169"/>
      <c r="AY36" s="169"/>
      <c r="AZ36" s="169"/>
      <c r="BA36" s="169"/>
      <c r="BB36" s="169"/>
      <c r="BC36" s="144"/>
      <c r="BD36" s="169"/>
      <c r="BE36" s="169"/>
      <c r="BF36" s="169"/>
      <c r="BG36" s="169"/>
      <c r="BH36" s="144"/>
      <c r="BI36" s="169"/>
      <c r="BJ36" s="169"/>
      <c r="BK36" s="169"/>
      <c r="BL36" s="169"/>
      <c r="BM36" s="144"/>
      <c r="BN36" s="169"/>
      <c r="BO36" s="169"/>
      <c r="BP36" s="169"/>
      <c r="BQ36" s="169"/>
      <c r="BR36" s="144"/>
      <c r="BS36" s="169"/>
      <c r="BT36" s="170"/>
    </row>
    <row r="37" spans="1:72" ht="23.25" customHeight="1">
      <c r="A37" s="320">
        <v>26</v>
      </c>
      <c r="B37" s="474" t="s">
        <v>407</v>
      </c>
      <c r="C37" s="446" t="s">
        <v>239</v>
      </c>
      <c r="D37" s="446"/>
      <c r="E37" s="447" t="s">
        <v>349</v>
      </c>
      <c r="F37" s="448" t="s">
        <v>408</v>
      </c>
      <c r="G37" s="449" t="s">
        <v>239</v>
      </c>
      <c r="H37" s="452"/>
      <c r="I37" s="450">
        <v>25</v>
      </c>
      <c r="J37" s="450">
        <v>120</v>
      </c>
      <c r="K37" s="451">
        <f t="shared" si="0"/>
        <v>117.6</v>
      </c>
      <c r="L37" s="452" t="s">
        <v>374</v>
      </c>
      <c r="M37" s="450">
        <v>1</v>
      </c>
      <c r="N37" s="453"/>
      <c r="P37" s="169"/>
      <c r="Q37" s="144"/>
      <c r="R37" s="169"/>
      <c r="S37" s="169"/>
      <c r="T37" s="144"/>
      <c r="U37" s="169"/>
      <c r="V37" s="169"/>
      <c r="W37" s="169"/>
      <c r="X37" s="169"/>
      <c r="Y37" s="169"/>
      <c r="Z37" s="169"/>
      <c r="AA37" s="169"/>
      <c r="AB37" s="144"/>
      <c r="AC37" s="170"/>
      <c r="AD37" s="144"/>
      <c r="AE37" s="144"/>
      <c r="AF37" s="144"/>
      <c r="AG37" s="169"/>
      <c r="AH37" s="169"/>
      <c r="AI37" s="169"/>
      <c r="AJ37" s="169"/>
      <c r="AK37" s="169"/>
      <c r="AL37" s="169"/>
      <c r="AM37" s="144"/>
      <c r="AN37" s="169"/>
      <c r="AO37" s="169"/>
      <c r="AP37" s="170"/>
      <c r="AQ37" s="169"/>
      <c r="AR37" s="169"/>
      <c r="AS37" s="169"/>
      <c r="AT37" s="144"/>
      <c r="AU37" s="169"/>
      <c r="AV37" s="169"/>
      <c r="AW37" s="169"/>
      <c r="AX37" s="169"/>
      <c r="AY37" s="169"/>
      <c r="AZ37" s="169"/>
      <c r="BA37" s="169"/>
      <c r="BB37" s="169"/>
      <c r="BC37" s="144"/>
      <c r="BD37" s="169"/>
      <c r="BE37" s="169"/>
      <c r="BF37" s="169"/>
      <c r="BG37" s="169"/>
      <c r="BH37" s="144"/>
      <c r="BI37" s="169"/>
      <c r="BJ37" s="169"/>
      <c r="BK37" s="169"/>
      <c r="BL37" s="169"/>
      <c r="BM37" s="144"/>
      <c r="BN37" s="169"/>
      <c r="BO37" s="169"/>
      <c r="BP37" s="169"/>
      <c r="BQ37" s="169"/>
      <c r="BR37" s="144"/>
      <c r="BS37" s="169"/>
      <c r="BT37" s="170"/>
    </row>
    <row r="38" spans="1:72" ht="23.25" customHeight="1">
      <c r="A38" s="320">
        <v>27</v>
      </c>
      <c r="B38" s="474" t="s">
        <v>372</v>
      </c>
      <c r="C38" s="446" t="s">
        <v>239</v>
      </c>
      <c r="D38" s="446"/>
      <c r="E38" s="447" t="s">
        <v>349</v>
      </c>
      <c r="F38" s="448" t="s">
        <v>409</v>
      </c>
      <c r="G38" s="449" t="s">
        <v>239</v>
      </c>
      <c r="H38" s="452"/>
      <c r="I38" s="450">
        <v>20</v>
      </c>
      <c r="J38" s="450">
        <v>120</v>
      </c>
      <c r="K38" s="451">
        <f t="shared" si="0"/>
        <v>117.6</v>
      </c>
      <c r="L38" s="452" t="s">
        <v>374</v>
      </c>
      <c r="M38" s="450">
        <v>1</v>
      </c>
      <c r="N38" s="453"/>
      <c r="P38" s="169"/>
      <c r="Q38" s="144"/>
      <c r="R38" s="169"/>
      <c r="S38" s="169"/>
      <c r="T38" s="144"/>
      <c r="U38" s="169"/>
      <c r="V38" s="169"/>
      <c r="W38" s="169"/>
      <c r="X38" s="169"/>
      <c r="Y38" s="169"/>
      <c r="Z38" s="169"/>
      <c r="AA38" s="169"/>
      <c r="AB38" s="144"/>
      <c r="AC38" s="170"/>
      <c r="AD38" s="144"/>
      <c r="AE38" s="144"/>
      <c r="AF38" s="144"/>
      <c r="AG38" s="169"/>
      <c r="AH38" s="169"/>
      <c r="AI38" s="169"/>
      <c r="AJ38" s="169"/>
      <c r="AK38" s="169"/>
      <c r="AL38" s="169"/>
      <c r="AM38" s="144"/>
      <c r="AN38" s="169"/>
      <c r="AO38" s="169"/>
      <c r="AP38" s="170"/>
      <c r="AQ38" s="169"/>
      <c r="AR38" s="169"/>
      <c r="AS38" s="169"/>
      <c r="AT38" s="144"/>
      <c r="AU38" s="169"/>
      <c r="AV38" s="169"/>
      <c r="AW38" s="169"/>
      <c r="AX38" s="169"/>
      <c r="AY38" s="169"/>
      <c r="AZ38" s="169"/>
      <c r="BA38" s="169"/>
      <c r="BB38" s="169"/>
      <c r="BC38" s="144"/>
      <c r="BD38" s="169"/>
      <c r="BE38" s="169"/>
      <c r="BF38" s="169"/>
      <c r="BG38" s="169"/>
      <c r="BH38" s="144"/>
      <c r="BI38" s="169"/>
      <c r="BJ38" s="169"/>
      <c r="BK38" s="169"/>
      <c r="BL38" s="169"/>
      <c r="BM38" s="144"/>
      <c r="BN38" s="169"/>
      <c r="BO38" s="169"/>
      <c r="BP38" s="169"/>
      <c r="BQ38" s="169"/>
      <c r="BR38" s="144"/>
      <c r="BS38" s="169"/>
      <c r="BT38" s="170"/>
    </row>
    <row r="39" spans="1:72" ht="23.25" customHeight="1">
      <c r="A39" s="320">
        <v>28</v>
      </c>
      <c r="B39" s="474" t="s">
        <v>410</v>
      </c>
      <c r="C39" s="446" t="s">
        <v>239</v>
      </c>
      <c r="D39" s="446"/>
      <c r="E39" s="447" t="s">
        <v>349</v>
      </c>
      <c r="F39" s="448" t="s">
        <v>411</v>
      </c>
      <c r="G39" s="449" t="s">
        <v>239</v>
      </c>
      <c r="H39" s="452"/>
      <c r="I39" s="450">
        <v>10</v>
      </c>
      <c r="J39" s="450">
        <v>120</v>
      </c>
      <c r="K39" s="451">
        <f t="shared" si="0"/>
        <v>117.6</v>
      </c>
      <c r="L39" s="452" t="s">
        <v>374</v>
      </c>
      <c r="M39" s="450">
        <v>1</v>
      </c>
      <c r="N39" s="453"/>
      <c r="P39" s="169"/>
      <c r="Q39" s="144"/>
      <c r="R39" s="169"/>
      <c r="S39" s="169"/>
      <c r="T39" s="144"/>
      <c r="U39" s="169"/>
      <c r="V39" s="169"/>
      <c r="W39" s="169"/>
      <c r="X39" s="169"/>
      <c r="Y39" s="169"/>
      <c r="Z39" s="169"/>
      <c r="AA39" s="169"/>
      <c r="AB39" s="144"/>
      <c r="AC39" s="170"/>
      <c r="AD39" s="144"/>
      <c r="AE39" s="144"/>
      <c r="AF39" s="144"/>
      <c r="AG39" s="169"/>
      <c r="AH39" s="169"/>
      <c r="AI39" s="169"/>
      <c r="AJ39" s="169"/>
      <c r="AK39" s="169"/>
      <c r="AL39" s="169"/>
      <c r="AM39" s="144"/>
      <c r="AN39" s="169"/>
      <c r="AO39" s="169"/>
      <c r="AP39" s="170"/>
      <c r="AQ39" s="169"/>
      <c r="AR39" s="169"/>
      <c r="AS39" s="169"/>
      <c r="AT39" s="144"/>
      <c r="AU39" s="169"/>
      <c r="AV39" s="169"/>
      <c r="AW39" s="169"/>
      <c r="AX39" s="169"/>
      <c r="AY39" s="169"/>
      <c r="AZ39" s="169"/>
      <c r="BA39" s="169"/>
      <c r="BB39" s="169"/>
      <c r="BC39" s="144"/>
      <c r="BD39" s="169"/>
      <c r="BE39" s="169"/>
      <c r="BF39" s="169"/>
      <c r="BG39" s="169"/>
      <c r="BH39" s="144"/>
      <c r="BI39" s="169"/>
      <c r="BJ39" s="169"/>
      <c r="BK39" s="169"/>
      <c r="BL39" s="169"/>
      <c r="BM39" s="144"/>
      <c r="BN39" s="169"/>
      <c r="BO39" s="169"/>
      <c r="BP39" s="169"/>
      <c r="BQ39" s="169"/>
      <c r="BR39" s="144"/>
      <c r="BS39" s="169"/>
      <c r="BT39" s="170"/>
    </row>
    <row r="40" spans="1:72" ht="23.25" customHeight="1">
      <c r="A40" s="320">
        <v>29</v>
      </c>
      <c r="B40" s="474" t="s">
        <v>410</v>
      </c>
      <c r="C40" s="446" t="s">
        <v>239</v>
      </c>
      <c r="D40" s="446"/>
      <c r="E40" s="447" t="s">
        <v>349</v>
      </c>
      <c r="F40" s="448" t="s">
        <v>412</v>
      </c>
      <c r="G40" s="449" t="s">
        <v>239</v>
      </c>
      <c r="H40" s="452"/>
      <c r="I40" s="450">
        <v>10</v>
      </c>
      <c r="J40" s="450">
        <v>120</v>
      </c>
      <c r="K40" s="451">
        <f t="shared" si="0"/>
        <v>117.6</v>
      </c>
      <c r="L40" s="452" t="s">
        <v>374</v>
      </c>
      <c r="M40" s="450">
        <v>1</v>
      </c>
      <c r="N40" s="453"/>
      <c r="P40" s="169"/>
      <c r="Q40" s="144"/>
      <c r="R40" s="169"/>
      <c r="S40" s="169"/>
      <c r="T40" s="144"/>
      <c r="U40" s="169"/>
      <c r="V40" s="169"/>
      <c r="W40" s="169"/>
      <c r="X40" s="169"/>
      <c r="Y40" s="169"/>
      <c r="Z40" s="169"/>
      <c r="AA40" s="169"/>
      <c r="AB40" s="144"/>
      <c r="AC40" s="170"/>
      <c r="AD40" s="144"/>
      <c r="AE40" s="144"/>
      <c r="AF40" s="144"/>
      <c r="AG40" s="169"/>
      <c r="AH40" s="169"/>
      <c r="AI40" s="169"/>
      <c r="AJ40" s="169"/>
      <c r="AK40" s="169"/>
      <c r="AL40" s="169"/>
      <c r="AM40" s="144"/>
      <c r="AN40" s="169"/>
      <c r="AO40" s="169"/>
      <c r="AP40" s="170"/>
      <c r="AQ40" s="169"/>
      <c r="AR40" s="169"/>
      <c r="AS40" s="169"/>
      <c r="AT40" s="144"/>
      <c r="AU40" s="169"/>
      <c r="AV40" s="169"/>
      <c r="AW40" s="169"/>
      <c r="AX40" s="169"/>
      <c r="AY40" s="169"/>
      <c r="AZ40" s="169"/>
      <c r="BA40" s="169"/>
      <c r="BB40" s="169"/>
      <c r="BC40" s="144"/>
      <c r="BD40" s="169"/>
      <c r="BE40" s="169"/>
      <c r="BF40" s="169"/>
      <c r="BG40" s="169"/>
      <c r="BH40" s="144"/>
      <c r="BI40" s="169"/>
      <c r="BJ40" s="169"/>
      <c r="BK40" s="169"/>
      <c r="BL40" s="169"/>
      <c r="BM40" s="144"/>
      <c r="BN40" s="169"/>
      <c r="BO40" s="169"/>
      <c r="BP40" s="169"/>
      <c r="BQ40" s="169"/>
      <c r="BR40" s="144"/>
      <c r="BS40" s="169"/>
      <c r="BT40" s="170"/>
    </row>
    <row r="41" spans="1:72" ht="39" customHeight="1">
      <c r="A41" s="320">
        <v>30</v>
      </c>
      <c r="B41" s="474" t="s">
        <v>372</v>
      </c>
      <c r="C41" s="446" t="s">
        <v>239</v>
      </c>
      <c r="D41" s="446"/>
      <c r="E41" s="447" t="s">
        <v>349</v>
      </c>
      <c r="F41" s="448" t="s">
        <v>413</v>
      </c>
      <c r="G41" s="449" t="s">
        <v>239</v>
      </c>
      <c r="H41" s="452"/>
      <c r="I41" s="450">
        <v>10</v>
      </c>
      <c r="J41" s="450">
        <v>20</v>
      </c>
      <c r="K41" s="451">
        <f t="shared" si="0"/>
        <v>19.6</v>
      </c>
      <c r="L41" s="452" t="s">
        <v>374</v>
      </c>
      <c r="M41" s="450">
        <v>1</v>
      </c>
      <c r="N41" s="453"/>
      <c r="P41" s="169"/>
      <c r="Q41" s="144"/>
      <c r="R41" s="169"/>
      <c r="S41" s="169"/>
      <c r="T41" s="144"/>
      <c r="U41" s="169"/>
      <c r="V41" s="169"/>
      <c r="W41" s="169"/>
      <c r="X41" s="169"/>
      <c r="Y41" s="169"/>
      <c r="Z41" s="169"/>
      <c r="AA41" s="169"/>
      <c r="AB41" s="144"/>
      <c r="AC41" s="170"/>
      <c r="AD41" s="144"/>
      <c r="AE41" s="144"/>
      <c r="AF41" s="144"/>
      <c r="AG41" s="169"/>
      <c r="AH41" s="169"/>
      <c r="AI41" s="169"/>
      <c r="AJ41" s="169"/>
      <c r="AK41" s="169"/>
      <c r="AL41" s="169"/>
      <c r="AM41" s="144"/>
      <c r="AN41" s="169"/>
      <c r="AO41" s="169"/>
      <c r="AP41" s="170"/>
      <c r="AQ41" s="169"/>
      <c r="AR41" s="169"/>
      <c r="AS41" s="169"/>
      <c r="AT41" s="144"/>
      <c r="AU41" s="169"/>
      <c r="AV41" s="169"/>
      <c r="AW41" s="169"/>
      <c r="AX41" s="169"/>
      <c r="AY41" s="169"/>
      <c r="AZ41" s="169"/>
      <c r="BA41" s="169"/>
      <c r="BB41" s="169"/>
      <c r="BC41" s="144"/>
      <c r="BD41" s="169"/>
      <c r="BE41" s="169"/>
      <c r="BF41" s="169"/>
      <c r="BG41" s="169"/>
      <c r="BH41" s="144"/>
      <c r="BI41" s="169"/>
      <c r="BJ41" s="169"/>
      <c r="BK41" s="169"/>
      <c r="BL41" s="169"/>
      <c r="BM41" s="144"/>
      <c r="BN41" s="169"/>
      <c r="BO41" s="169"/>
      <c r="BP41" s="169"/>
      <c r="BQ41" s="169"/>
      <c r="BR41" s="144"/>
      <c r="BS41" s="169"/>
      <c r="BT41" s="170"/>
    </row>
    <row r="42" spans="1:72" ht="23.25" customHeight="1">
      <c r="A42" s="320">
        <v>31</v>
      </c>
      <c r="B42" s="474" t="s">
        <v>372</v>
      </c>
      <c r="C42" s="446" t="s">
        <v>239</v>
      </c>
      <c r="D42" s="446"/>
      <c r="E42" s="447" t="s">
        <v>349</v>
      </c>
      <c r="F42" s="448" t="s">
        <v>381</v>
      </c>
      <c r="G42" s="449" t="s">
        <v>239</v>
      </c>
      <c r="H42" s="452"/>
      <c r="I42" s="450">
        <v>10</v>
      </c>
      <c r="J42" s="450">
        <v>120</v>
      </c>
      <c r="K42" s="451">
        <f t="shared" si="0"/>
        <v>117.6</v>
      </c>
      <c r="L42" s="452" t="s">
        <v>374</v>
      </c>
      <c r="M42" s="450">
        <v>1</v>
      </c>
      <c r="N42" s="453"/>
      <c r="P42" s="169"/>
      <c r="Q42" s="144"/>
      <c r="R42" s="169"/>
      <c r="S42" s="169"/>
      <c r="T42" s="144"/>
      <c r="U42" s="169"/>
      <c r="V42" s="169"/>
      <c r="W42" s="169"/>
      <c r="X42" s="169"/>
      <c r="Y42" s="169"/>
      <c r="Z42" s="169"/>
      <c r="AA42" s="169"/>
      <c r="AB42" s="144"/>
      <c r="AC42" s="170"/>
      <c r="AD42" s="144"/>
      <c r="AE42" s="144"/>
      <c r="AF42" s="144"/>
      <c r="AG42" s="169"/>
      <c r="AH42" s="169"/>
      <c r="AI42" s="169"/>
      <c r="AJ42" s="169"/>
      <c r="AK42" s="169"/>
      <c r="AL42" s="169"/>
      <c r="AM42" s="144"/>
      <c r="AN42" s="169"/>
      <c r="AO42" s="169"/>
      <c r="AP42" s="170"/>
      <c r="AQ42" s="169"/>
      <c r="AR42" s="169"/>
      <c r="AS42" s="169"/>
      <c r="AT42" s="144"/>
      <c r="AU42" s="169"/>
      <c r="AV42" s="169"/>
      <c r="AW42" s="169"/>
      <c r="AX42" s="169"/>
      <c r="AY42" s="169"/>
      <c r="AZ42" s="169"/>
      <c r="BA42" s="169"/>
      <c r="BB42" s="169"/>
      <c r="BC42" s="144"/>
      <c r="BD42" s="169"/>
      <c r="BE42" s="169"/>
      <c r="BF42" s="169"/>
      <c r="BG42" s="169"/>
      <c r="BH42" s="144"/>
      <c r="BI42" s="169"/>
      <c r="BJ42" s="169"/>
      <c r="BK42" s="169"/>
      <c r="BL42" s="169"/>
      <c r="BM42" s="144"/>
      <c r="BN42" s="169"/>
      <c r="BO42" s="169"/>
      <c r="BP42" s="169"/>
      <c r="BQ42" s="169"/>
      <c r="BR42" s="144"/>
      <c r="BS42" s="169"/>
      <c r="BT42" s="170"/>
    </row>
    <row r="43" spans="1:72" ht="23.25" customHeight="1">
      <c r="A43" s="320">
        <v>32</v>
      </c>
      <c r="B43" s="474" t="s">
        <v>372</v>
      </c>
      <c r="C43" s="446" t="s">
        <v>239</v>
      </c>
      <c r="D43" s="446"/>
      <c r="E43" s="447" t="s">
        <v>349</v>
      </c>
      <c r="F43" s="448" t="s">
        <v>414</v>
      </c>
      <c r="G43" s="449" t="s">
        <v>239</v>
      </c>
      <c r="H43" s="452"/>
      <c r="I43" s="450">
        <v>20</v>
      </c>
      <c r="J43" s="450">
        <v>120</v>
      </c>
      <c r="K43" s="451">
        <f t="shared" si="0"/>
        <v>117.6</v>
      </c>
      <c r="L43" s="452" t="s">
        <v>374</v>
      </c>
      <c r="M43" s="450">
        <v>1</v>
      </c>
      <c r="N43" s="453"/>
      <c r="P43" s="169"/>
      <c r="Q43" s="144"/>
      <c r="R43" s="169"/>
      <c r="S43" s="169"/>
      <c r="T43" s="144"/>
      <c r="U43" s="169"/>
      <c r="V43" s="169"/>
      <c r="W43" s="169"/>
      <c r="X43" s="169"/>
      <c r="Y43" s="169"/>
      <c r="Z43" s="169"/>
      <c r="AA43" s="169"/>
      <c r="AB43" s="144"/>
      <c r="AC43" s="170"/>
      <c r="AD43" s="144"/>
      <c r="AE43" s="144"/>
      <c r="AF43" s="144"/>
      <c r="AG43" s="169"/>
      <c r="AH43" s="169"/>
      <c r="AI43" s="169"/>
      <c r="AJ43" s="169"/>
      <c r="AK43" s="169"/>
      <c r="AL43" s="169"/>
      <c r="AM43" s="144"/>
      <c r="AN43" s="169"/>
      <c r="AO43" s="169"/>
      <c r="AP43" s="170"/>
      <c r="AQ43" s="169"/>
      <c r="AR43" s="169"/>
      <c r="AS43" s="169"/>
      <c r="AT43" s="144"/>
      <c r="AU43" s="169"/>
      <c r="AV43" s="169"/>
      <c r="AW43" s="169"/>
      <c r="AX43" s="169"/>
      <c r="AY43" s="169"/>
      <c r="AZ43" s="169"/>
      <c r="BA43" s="169"/>
      <c r="BB43" s="169"/>
      <c r="BC43" s="144"/>
      <c r="BD43" s="169"/>
      <c r="BE43" s="169"/>
      <c r="BF43" s="169"/>
      <c r="BG43" s="169"/>
      <c r="BH43" s="144"/>
      <c r="BI43" s="169"/>
      <c r="BJ43" s="169"/>
      <c r="BK43" s="169"/>
      <c r="BL43" s="169"/>
      <c r="BM43" s="144"/>
      <c r="BN43" s="169"/>
      <c r="BO43" s="169"/>
      <c r="BP43" s="169"/>
      <c r="BQ43" s="169"/>
      <c r="BR43" s="144"/>
      <c r="BS43" s="169"/>
      <c r="BT43" s="170"/>
    </row>
    <row r="44" spans="1:72" ht="23.25" customHeight="1">
      <c r="A44" s="320">
        <v>33</v>
      </c>
      <c r="B44" s="474" t="s">
        <v>372</v>
      </c>
      <c r="C44" s="446" t="s">
        <v>239</v>
      </c>
      <c r="D44" s="446"/>
      <c r="E44" s="447" t="s">
        <v>349</v>
      </c>
      <c r="F44" s="448" t="s">
        <v>415</v>
      </c>
      <c r="G44" s="449" t="s">
        <v>239</v>
      </c>
      <c r="H44" s="452"/>
      <c r="I44" s="450">
        <v>20</v>
      </c>
      <c r="J44" s="450">
        <v>120</v>
      </c>
      <c r="K44" s="451">
        <f t="shared" si="0"/>
        <v>117.6</v>
      </c>
      <c r="L44" s="452" t="s">
        <v>374</v>
      </c>
      <c r="M44" s="450">
        <v>1</v>
      </c>
      <c r="N44" s="453"/>
      <c r="P44" s="169"/>
      <c r="Q44" s="144"/>
      <c r="R44" s="169"/>
      <c r="S44" s="169"/>
      <c r="T44" s="144"/>
      <c r="U44" s="169"/>
      <c r="V44" s="169"/>
      <c r="W44" s="169"/>
      <c r="X44" s="169"/>
      <c r="Y44" s="169"/>
      <c r="Z44" s="169"/>
      <c r="AA44" s="169"/>
      <c r="AB44" s="144"/>
      <c r="AC44" s="170"/>
      <c r="AD44" s="144"/>
      <c r="AE44" s="144"/>
      <c r="AF44" s="144"/>
      <c r="AG44" s="169"/>
      <c r="AH44" s="169"/>
      <c r="AI44" s="169"/>
      <c r="AJ44" s="169"/>
      <c r="AK44" s="169"/>
      <c r="AL44" s="169"/>
      <c r="AM44" s="144"/>
      <c r="AN44" s="169"/>
      <c r="AO44" s="169"/>
      <c r="AP44" s="170"/>
      <c r="AQ44" s="169"/>
      <c r="AR44" s="169"/>
      <c r="AS44" s="169"/>
      <c r="AT44" s="144"/>
      <c r="AU44" s="169"/>
      <c r="AV44" s="169"/>
      <c r="AW44" s="169"/>
      <c r="AX44" s="169"/>
      <c r="AY44" s="169"/>
      <c r="AZ44" s="169"/>
      <c r="BA44" s="169"/>
      <c r="BB44" s="169"/>
      <c r="BC44" s="144"/>
      <c r="BD44" s="169"/>
      <c r="BE44" s="169"/>
      <c r="BF44" s="169"/>
      <c r="BG44" s="169"/>
      <c r="BH44" s="144"/>
      <c r="BI44" s="169"/>
      <c r="BJ44" s="169"/>
      <c r="BK44" s="169"/>
      <c r="BL44" s="169"/>
      <c r="BM44" s="144"/>
      <c r="BN44" s="169"/>
      <c r="BO44" s="169"/>
      <c r="BP44" s="169"/>
      <c r="BQ44" s="169"/>
      <c r="BR44" s="144"/>
      <c r="BS44" s="169"/>
      <c r="BT44" s="170"/>
    </row>
    <row r="45" spans="1:72" ht="23.25" customHeight="1">
      <c r="A45" s="320">
        <v>34</v>
      </c>
      <c r="B45" s="474" t="s">
        <v>372</v>
      </c>
      <c r="C45" s="446" t="s">
        <v>239</v>
      </c>
      <c r="D45" s="446"/>
      <c r="E45" s="447" t="s">
        <v>349</v>
      </c>
      <c r="F45" s="448" t="s">
        <v>529</v>
      </c>
      <c r="G45" s="449" t="s">
        <v>239</v>
      </c>
      <c r="H45" s="452"/>
      <c r="I45" s="450">
        <v>20</v>
      </c>
      <c r="J45" s="450">
        <v>90</v>
      </c>
      <c r="K45" s="451">
        <f aca="true" t="shared" si="1" ref="K45:K107">J45*0.98</f>
        <v>88.2</v>
      </c>
      <c r="L45" s="452" t="s">
        <v>374</v>
      </c>
      <c r="M45" s="450">
        <v>1</v>
      </c>
      <c r="N45" s="453"/>
      <c r="P45" s="169"/>
      <c r="Q45" s="144"/>
      <c r="R45" s="169"/>
      <c r="S45" s="169"/>
      <c r="T45" s="144"/>
      <c r="U45" s="169"/>
      <c r="V45" s="169"/>
      <c r="W45" s="169"/>
      <c r="X45" s="169"/>
      <c r="Y45" s="169"/>
      <c r="Z45" s="169"/>
      <c r="AA45" s="169"/>
      <c r="AB45" s="144"/>
      <c r="AC45" s="170"/>
      <c r="AD45" s="144"/>
      <c r="AE45" s="144"/>
      <c r="AF45" s="144"/>
      <c r="AG45" s="169"/>
      <c r="AH45" s="169"/>
      <c r="AI45" s="169"/>
      <c r="AJ45" s="169"/>
      <c r="AK45" s="169"/>
      <c r="AL45" s="169"/>
      <c r="AM45" s="144"/>
      <c r="AN45" s="169"/>
      <c r="AO45" s="169"/>
      <c r="AP45" s="170"/>
      <c r="AQ45" s="169"/>
      <c r="AR45" s="169"/>
      <c r="AS45" s="169"/>
      <c r="AT45" s="144"/>
      <c r="AU45" s="169"/>
      <c r="AV45" s="169"/>
      <c r="AW45" s="169"/>
      <c r="AX45" s="169"/>
      <c r="AY45" s="169"/>
      <c r="AZ45" s="169"/>
      <c r="BA45" s="169"/>
      <c r="BB45" s="169"/>
      <c r="BC45" s="144"/>
      <c r="BD45" s="169"/>
      <c r="BE45" s="169"/>
      <c r="BF45" s="169"/>
      <c r="BG45" s="169"/>
      <c r="BH45" s="144"/>
      <c r="BI45" s="169"/>
      <c r="BJ45" s="169"/>
      <c r="BK45" s="169"/>
      <c r="BL45" s="169"/>
      <c r="BM45" s="144"/>
      <c r="BN45" s="169"/>
      <c r="BO45" s="169"/>
      <c r="BP45" s="169"/>
      <c r="BQ45" s="169"/>
      <c r="BR45" s="144"/>
      <c r="BS45" s="169"/>
      <c r="BT45" s="170"/>
    </row>
    <row r="46" spans="1:72" ht="23.25" customHeight="1">
      <c r="A46" s="320">
        <v>35</v>
      </c>
      <c r="B46" s="474" t="s">
        <v>372</v>
      </c>
      <c r="C46" s="446" t="s">
        <v>239</v>
      </c>
      <c r="D46" s="446"/>
      <c r="E46" s="447" t="s">
        <v>349</v>
      </c>
      <c r="F46" s="448" t="s">
        <v>530</v>
      </c>
      <c r="G46" s="449" t="s">
        <v>239</v>
      </c>
      <c r="H46" s="452"/>
      <c r="I46" s="450">
        <v>20</v>
      </c>
      <c r="J46" s="450">
        <v>90</v>
      </c>
      <c r="K46" s="451">
        <f t="shared" si="1"/>
        <v>88.2</v>
      </c>
      <c r="L46" s="452" t="s">
        <v>374</v>
      </c>
      <c r="M46" s="450">
        <v>1</v>
      </c>
      <c r="N46" s="453"/>
      <c r="P46" s="169"/>
      <c r="Q46" s="144"/>
      <c r="R46" s="169"/>
      <c r="S46" s="169"/>
      <c r="T46" s="144"/>
      <c r="U46" s="169"/>
      <c r="V46" s="169"/>
      <c r="W46" s="169"/>
      <c r="X46" s="169"/>
      <c r="Y46" s="169"/>
      <c r="Z46" s="169"/>
      <c r="AA46" s="169"/>
      <c r="AB46" s="144"/>
      <c r="AC46" s="170"/>
      <c r="AD46" s="144"/>
      <c r="AE46" s="144"/>
      <c r="AF46" s="144"/>
      <c r="AG46" s="169"/>
      <c r="AH46" s="169"/>
      <c r="AI46" s="169"/>
      <c r="AJ46" s="169"/>
      <c r="AK46" s="169"/>
      <c r="AL46" s="169"/>
      <c r="AM46" s="144"/>
      <c r="AN46" s="169"/>
      <c r="AO46" s="169"/>
      <c r="AP46" s="170"/>
      <c r="AQ46" s="169"/>
      <c r="AR46" s="169"/>
      <c r="AS46" s="169"/>
      <c r="AT46" s="144"/>
      <c r="AU46" s="169"/>
      <c r="AV46" s="169"/>
      <c r="AW46" s="169"/>
      <c r="AX46" s="169"/>
      <c r="AY46" s="169"/>
      <c r="AZ46" s="169"/>
      <c r="BA46" s="169"/>
      <c r="BB46" s="169"/>
      <c r="BC46" s="144"/>
      <c r="BD46" s="169"/>
      <c r="BE46" s="169"/>
      <c r="BF46" s="169"/>
      <c r="BG46" s="169"/>
      <c r="BH46" s="144"/>
      <c r="BI46" s="169"/>
      <c r="BJ46" s="169"/>
      <c r="BK46" s="169"/>
      <c r="BL46" s="169"/>
      <c r="BM46" s="144"/>
      <c r="BN46" s="169"/>
      <c r="BO46" s="169"/>
      <c r="BP46" s="169"/>
      <c r="BQ46" s="169"/>
      <c r="BR46" s="144"/>
      <c r="BS46" s="169"/>
      <c r="BT46" s="170"/>
    </row>
    <row r="47" spans="1:72" ht="23.25" customHeight="1">
      <c r="A47" s="320">
        <v>36</v>
      </c>
      <c r="B47" s="474" t="s">
        <v>372</v>
      </c>
      <c r="C47" s="446" t="s">
        <v>239</v>
      </c>
      <c r="D47" s="446"/>
      <c r="E47" s="447" t="s">
        <v>349</v>
      </c>
      <c r="F47" s="448" t="s">
        <v>531</v>
      </c>
      <c r="G47" s="449" t="s">
        <v>239</v>
      </c>
      <c r="H47" s="452"/>
      <c r="I47" s="450">
        <v>20</v>
      </c>
      <c r="J47" s="450">
        <v>120</v>
      </c>
      <c r="K47" s="451">
        <f t="shared" si="1"/>
        <v>117.6</v>
      </c>
      <c r="L47" s="452" t="s">
        <v>374</v>
      </c>
      <c r="M47" s="450">
        <v>1</v>
      </c>
      <c r="N47" s="453"/>
      <c r="P47" s="169"/>
      <c r="Q47" s="144"/>
      <c r="R47" s="169"/>
      <c r="S47" s="169"/>
      <c r="T47" s="144"/>
      <c r="U47" s="169"/>
      <c r="V47" s="169"/>
      <c r="W47" s="169"/>
      <c r="X47" s="169"/>
      <c r="Y47" s="169"/>
      <c r="Z47" s="169"/>
      <c r="AA47" s="169"/>
      <c r="AB47" s="144"/>
      <c r="AC47" s="170"/>
      <c r="AD47" s="144"/>
      <c r="AE47" s="144"/>
      <c r="AF47" s="144"/>
      <c r="AG47" s="169"/>
      <c r="AH47" s="169"/>
      <c r="AI47" s="169"/>
      <c r="AJ47" s="169"/>
      <c r="AK47" s="169"/>
      <c r="AL47" s="169"/>
      <c r="AM47" s="144"/>
      <c r="AN47" s="169"/>
      <c r="AO47" s="169"/>
      <c r="AP47" s="170"/>
      <c r="AQ47" s="169"/>
      <c r="AR47" s="169"/>
      <c r="AS47" s="169"/>
      <c r="AT47" s="144"/>
      <c r="AU47" s="169"/>
      <c r="AV47" s="169"/>
      <c r="AW47" s="169"/>
      <c r="AX47" s="169"/>
      <c r="AY47" s="169"/>
      <c r="AZ47" s="169"/>
      <c r="BA47" s="169"/>
      <c r="BB47" s="169"/>
      <c r="BC47" s="144"/>
      <c r="BD47" s="169"/>
      <c r="BE47" s="169"/>
      <c r="BF47" s="169"/>
      <c r="BG47" s="169"/>
      <c r="BH47" s="144"/>
      <c r="BI47" s="169"/>
      <c r="BJ47" s="169"/>
      <c r="BK47" s="169"/>
      <c r="BL47" s="169"/>
      <c r="BM47" s="144"/>
      <c r="BN47" s="169"/>
      <c r="BO47" s="169"/>
      <c r="BP47" s="169"/>
      <c r="BQ47" s="169"/>
      <c r="BR47" s="144"/>
      <c r="BS47" s="169"/>
      <c r="BT47" s="170"/>
    </row>
    <row r="48" spans="1:72" ht="23.25" customHeight="1">
      <c r="A48" s="320">
        <v>37</v>
      </c>
      <c r="B48" s="474" t="s">
        <v>372</v>
      </c>
      <c r="C48" s="446" t="s">
        <v>239</v>
      </c>
      <c r="D48" s="446"/>
      <c r="E48" s="447" t="s">
        <v>349</v>
      </c>
      <c r="F48" s="448" t="s">
        <v>532</v>
      </c>
      <c r="G48" s="449" t="s">
        <v>239</v>
      </c>
      <c r="H48" s="452"/>
      <c r="I48" s="450">
        <v>20</v>
      </c>
      <c r="J48" s="450">
        <v>120</v>
      </c>
      <c r="K48" s="451">
        <f t="shared" si="1"/>
        <v>117.6</v>
      </c>
      <c r="L48" s="452" t="s">
        <v>374</v>
      </c>
      <c r="M48" s="450">
        <v>1</v>
      </c>
      <c r="N48" s="453"/>
      <c r="P48" s="169"/>
      <c r="Q48" s="144"/>
      <c r="R48" s="169"/>
      <c r="S48" s="169"/>
      <c r="T48" s="144"/>
      <c r="U48" s="169"/>
      <c r="V48" s="169"/>
      <c r="W48" s="169"/>
      <c r="X48" s="169"/>
      <c r="Y48" s="169"/>
      <c r="Z48" s="169"/>
      <c r="AA48" s="169"/>
      <c r="AB48" s="144"/>
      <c r="AC48" s="170"/>
      <c r="AD48" s="144"/>
      <c r="AE48" s="144"/>
      <c r="AF48" s="144"/>
      <c r="AG48" s="169"/>
      <c r="AH48" s="169"/>
      <c r="AI48" s="169"/>
      <c r="AJ48" s="169"/>
      <c r="AK48" s="169"/>
      <c r="AL48" s="169"/>
      <c r="AM48" s="144"/>
      <c r="AN48" s="169"/>
      <c r="AO48" s="169"/>
      <c r="AP48" s="170"/>
      <c r="AQ48" s="169"/>
      <c r="AR48" s="169"/>
      <c r="AS48" s="169"/>
      <c r="AT48" s="144"/>
      <c r="AU48" s="169"/>
      <c r="AV48" s="169"/>
      <c r="AW48" s="169"/>
      <c r="AX48" s="169"/>
      <c r="AY48" s="169"/>
      <c r="AZ48" s="169"/>
      <c r="BA48" s="169"/>
      <c r="BB48" s="169"/>
      <c r="BC48" s="144"/>
      <c r="BD48" s="169"/>
      <c r="BE48" s="169"/>
      <c r="BF48" s="169"/>
      <c r="BG48" s="169"/>
      <c r="BH48" s="144"/>
      <c r="BI48" s="169"/>
      <c r="BJ48" s="169"/>
      <c r="BK48" s="169"/>
      <c r="BL48" s="169"/>
      <c r="BM48" s="144"/>
      <c r="BN48" s="169"/>
      <c r="BO48" s="169"/>
      <c r="BP48" s="169"/>
      <c r="BQ48" s="169"/>
      <c r="BR48" s="144"/>
      <c r="BS48" s="169"/>
      <c r="BT48" s="170"/>
    </row>
    <row r="49" spans="1:72" ht="23.25" customHeight="1">
      <c r="A49" s="320">
        <v>38</v>
      </c>
      <c r="B49" s="474" t="s">
        <v>372</v>
      </c>
      <c r="C49" s="446" t="s">
        <v>239</v>
      </c>
      <c r="D49" s="446"/>
      <c r="E49" s="447" t="s">
        <v>349</v>
      </c>
      <c r="F49" s="448" t="s">
        <v>529</v>
      </c>
      <c r="G49" s="449" t="s">
        <v>239</v>
      </c>
      <c r="H49" s="452"/>
      <c r="I49" s="450">
        <v>20</v>
      </c>
      <c r="J49" s="450">
        <v>120</v>
      </c>
      <c r="K49" s="451">
        <f t="shared" si="1"/>
        <v>117.6</v>
      </c>
      <c r="L49" s="452" t="s">
        <v>374</v>
      </c>
      <c r="M49" s="450">
        <v>1</v>
      </c>
      <c r="N49" s="453"/>
      <c r="P49" s="169"/>
      <c r="Q49" s="144"/>
      <c r="R49" s="169"/>
      <c r="S49" s="169"/>
      <c r="T49" s="144"/>
      <c r="U49" s="169"/>
      <c r="V49" s="169"/>
      <c r="W49" s="169"/>
      <c r="X49" s="169"/>
      <c r="Y49" s="169"/>
      <c r="Z49" s="169"/>
      <c r="AA49" s="169"/>
      <c r="AB49" s="144"/>
      <c r="AC49" s="170"/>
      <c r="AD49" s="144"/>
      <c r="AE49" s="144"/>
      <c r="AF49" s="144"/>
      <c r="AG49" s="169"/>
      <c r="AH49" s="169"/>
      <c r="AI49" s="169"/>
      <c r="AJ49" s="169"/>
      <c r="AK49" s="169"/>
      <c r="AL49" s="169"/>
      <c r="AM49" s="144"/>
      <c r="AN49" s="169"/>
      <c r="AO49" s="169"/>
      <c r="AP49" s="170"/>
      <c r="AQ49" s="169"/>
      <c r="AR49" s="169"/>
      <c r="AS49" s="169"/>
      <c r="AT49" s="144"/>
      <c r="AU49" s="169"/>
      <c r="AV49" s="169"/>
      <c r="AW49" s="169"/>
      <c r="AX49" s="169"/>
      <c r="AY49" s="169"/>
      <c r="AZ49" s="169"/>
      <c r="BA49" s="169"/>
      <c r="BB49" s="169"/>
      <c r="BC49" s="144"/>
      <c r="BD49" s="169"/>
      <c r="BE49" s="169"/>
      <c r="BF49" s="169"/>
      <c r="BG49" s="169"/>
      <c r="BH49" s="144"/>
      <c r="BI49" s="169"/>
      <c r="BJ49" s="169"/>
      <c r="BK49" s="169"/>
      <c r="BL49" s="169"/>
      <c r="BM49" s="144"/>
      <c r="BN49" s="169"/>
      <c r="BO49" s="169"/>
      <c r="BP49" s="169"/>
      <c r="BQ49" s="169"/>
      <c r="BR49" s="144"/>
      <c r="BS49" s="169"/>
      <c r="BT49" s="170"/>
    </row>
    <row r="50" spans="1:72" ht="23.25" customHeight="1">
      <c r="A50" s="320">
        <v>39</v>
      </c>
      <c r="B50" s="474" t="s">
        <v>372</v>
      </c>
      <c r="C50" s="446" t="s">
        <v>239</v>
      </c>
      <c r="D50" s="446"/>
      <c r="E50" s="447" t="s">
        <v>349</v>
      </c>
      <c r="F50" s="448" t="s">
        <v>533</v>
      </c>
      <c r="G50" s="449" t="s">
        <v>239</v>
      </c>
      <c r="H50" s="452"/>
      <c r="I50" s="450">
        <v>20</v>
      </c>
      <c r="J50" s="450">
        <v>120</v>
      </c>
      <c r="K50" s="451">
        <f t="shared" si="1"/>
        <v>117.6</v>
      </c>
      <c r="L50" s="452" t="s">
        <v>374</v>
      </c>
      <c r="M50" s="450">
        <v>1</v>
      </c>
      <c r="N50" s="453"/>
      <c r="P50" s="169"/>
      <c r="Q50" s="144"/>
      <c r="R50" s="169"/>
      <c r="S50" s="169"/>
      <c r="T50" s="144"/>
      <c r="U50" s="169"/>
      <c r="V50" s="169"/>
      <c r="W50" s="169"/>
      <c r="X50" s="169"/>
      <c r="Y50" s="169"/>
      <c r="Z50" s="169"/>
      <c r="AA50" s="169"/>
      <c r="AB50" s="144"/>
      <c r="AC50" s="170"/>
      <c r="AD50" s="144"/>
      <c r="AE50" s="144"/>
      <c r="AF50" s="144"/>
      <c r="AG50" s="169"/>
      <c r="AH50" s="169"/>
      <c r="AI50" s="169"/>
      <c r="AJ50" s="169"/>
      <c r="AK50" s="169"/>
      <c r="AL50" s="169"/>
      <c r="AM50" s="144"/>
      <c r="AN50" s="169"/>
      <c r="AO50" s="169"/>
      <c r="AP50" s="170"/>
      <c r="AQ50" s="169"/>
      <c r="AR50" s="169"/>
      <c r="AS50" s="169"/>
      <c r="AT50" s="144"/>
      <c r="AU50" s="169"/>
      <c r="AV50" s="169"/>
      <c r="AW50" s="169"/>
      <c r="AX50" s="169"/>
      <c r="AY50" s="169"/>
      <c r="AZ50" s="169"/>
      <c r="BA50" s="169"/>
      <c r="BB50" s="169"/>
      <c r="BC50" s="144"/>
      <c r="BD50" s="169"/>
      <c r="BE50" s="169"/>
      <c r="BF50" s="169"/>
      <c r="BG50" s="169"/>
      <c r="BH50" s="144"/>
      <c r="BI50" s="169"/>
      <c r="BJ50" s="169"/>
      <c r="BK50" s="169"/>
      <c r="BL50" s="169"/>
      <c r="BM50" s="144"/>
      <c r="BN50" s="169"/>
      <c r="BO50" s="169"/>
      <c r="BP50" s="169"/>
      <c r="BQ50" s="169"/>
      <c r="BR50" s="144"/>
      <c r="BS50" s="169"/>
      <c r="BT50" s="170"/>
    </row>
    <row r="51" spans="1:72" ht="23.25" customHeight="1">
      <c r="A51" s="320">
        <v>40</v>
      </c>
      <c r="B51" s="474" t="s">
        <v>372</v>
      </c>
      <c r="C51" s="446" t="s">
        <v>239</v>
      </c>
      <c r="D51" s="446"/>
      <c r="E51" s="447" t="s">
        <v>349</v>
      </c>
      <c r="F51" s="448" t="s">
        <v>534</v>
      </c>
      <c r="G51" s="449" t="s">
        <v>239</v>
      </c>
      <c r="H51" s="452"/>
      <c r="I51" s="450">
        <v>20</v>
      </c>
      <c r="J51" s="450">
        <v>120</v>
      </c>
      <c r="K51" s="451">
        <f t="shared" si="1"/>
        <v>117.6</v>
      </c>
      <c r="L51" s="452" t="s">
        <v>374</v>
      </c>
      <c r="M51" s="450">
        <v>1</v>
      </c>
      <c r="N51" s="453"/>
      <c r="P51" s="169"/>
      <c r="Q51" s="144"/>
      <c r="R51" s="169"/>
      <c r="S51" s="169"/>
      <c r="T51" s="144"/>
      <c r="U51" s="169"/>
      <c r="V51" s="169"/>
      <c r="W51" s="169"/>
      <c r="X51" s="169"/>
      <c r="Y51" s="169"/>
      <c r="Z51" s="169"/>
      <c r="AA51" s="169"/>
      <c r="AB51" s="144"/>
      <c r="AC51" s="170"/>
      <c r="AD51" s="144"/>
      <c r="AE51" s="144"/>
      <c r="AF51" s="144"/>
      <c r="AG51" s="169"/>
      <c r="AH51" s="169"/>
      <c r="AI51" s="169"/>
      <c r="AJ51" s="169"/>
      <c r="AK51" s="169"/>
      <c r="AL51" s="169"/>
      <c r="AM51" s="144"/>
      <c r="AN51" s="169"/>
      <c r="AO51" s="169"/>
      <c r="AP51" s="170"/>
      <c r="AQ51" s="169"/>
      <c r="AR51" s="169"/>
      <c r="AS51" s="169"/>
      <c r="AT51" s="144"/>
      <c r="AU51" s="169"/>
      <c r="AV51" s="169"/>
      <c r="AW51" s="169"/>
      <c r="AX51" s="169"/>
      <c r="AY51" s="169"/>
      <c r="AZ51" s="169"/>
      <c r="BA51" s="169"/>
      <c r="BB51" s="169"/>
      <c r="BC51" s="144"/>
      <c r="BD51" s="169"/>
      <c r="BE51" s="169"/>
      <c r="BF51" s="169"/>
      <c r="BG51" s="169"/>
      <c r="BH51" s="144"/>
      <c r="BI51" s="169"/>
      <c r="BJ51" s="169"/>
      <c r="BK51" s="169"/>
      <c r="BL51" s="169"/>
      <c r="BM51" s="144"/>
      <c r="BN51" s="169"/>
      <c r="BO51" s="169"/>
      <c r="BP51" s="169"/>
      <c r="BQ51" s="169"/>
      <c r="BR51" s="144"/>
      <c r="BS51" s="169"/>
      <c r="BT51" s="170"/>
    </row>
    <row r="52" spans="1:72" ht="23.25" customHeight="1">
      <c r="A52" s="320">
        <v>41</v>
      </c>
      <c r="B52" s="474" t="s">
        <v>372</v>
      </c>
      <c r="C52" s="446" t="s">
        <v>239</v>
      </c>
      <c r="D52" s="446"/>
      <c r="E52" s="447" t="s">
        <v>349</v>
      </c>
      <c r="F52" s="448" t="s">
        <v>535</v>
      </c>
      <c r="G52" s="449" t="s">
        <v>239</v>
      </c>
      <c r="H52" s="452"/>
      <c r="I52" s="450">
        <v>20</v>
      </c>
      <c r="J52" s="450">
        <v>120</v>
      </c>
      <c r="K52" s="451">
        <f t="shared" si="1"/>
        <v>117.6</v>
      </c>
      <c r="L52" s="452" t="s">
        <v>374</v>
      </c>
      <c r="M52" s="450">
        <v>1</v>
      </c>
      <c r="N52" s="453"/>
      <c r="P52" s="169"/>
      <c r="Q52" s="144"/>
      <c r="R52" s="169"/>
      <c r="S52" s="169"/>
      <c r="T52" s="144"/>
      <c r="U52" s="169"/>
      <c r="V52" s="169"/>
      <c r="W52" s="169"/>
      <c r="X52" s="169"/>
      <c r="Y52" s="169"/>
      <c r="Z52" s="169"/>
      <c r="AA52" s="169"/>
      <c r="AB52" s="144"/>
      <c r="AC52" s="170"/>
      <c r="AD52" s="144"/>
      <c r="AE52" s="144"/>
      <c r="AF52" s="144"/>
      <c r="AG52" s="169"/>
      <c r="AH52" s="169"/>
      <c r="AI52" s="169"/>
      <c r="AJ52" s="169"/>
      <c r="AK52" s="169"/>
      <c r="AL52" s="169"/>
      <c r="AM52" s="144"/>
      <c r="AN52" s="169"/>
      <c r="AO52" s="169"/>
      <c r="AP52" s="170"/>
      <c r="AQ52" s="169"/>
      <c r="AR52" s="169"/>
      <c r="AS52" s="169"/>
      <c r="AT52" s="144"/>
      <c r="AU52" s="169"/>
      <c r="AV52" s="169"/>
      <c r="AW52" s="169"/>
      <c r="AX52" s="169"/>
      <c r="AY52" s="169"/>
      <c r="AZ52" s="169"/>
      <c r="BA52" s="169"/>
      <c r="BB52" s="169"/>
      <c r="BC52" s="144"/>
      <c r="BD52" s="169"/>
      <c r="BE52" s="169"/>
      <c r="BF52" s="169"/>
      <c r="BG52" s="169"/>
      <c r="BH52" s="144"/>
      <c r="BI52" s="169"/>
      <c r="BJ52" s="169"/>
      <c r="BK52" s="169"/>
      <c r="BL52" s="169"/>
      <c r="BM52" s="144"/>
      <c r="BN52" s="169"/>
      <c r="BO52" s="169"/>
      <c r="BP52" s="169"/>
      <c r="BQ52" s="169"/>
      <c r="BR52" s="144"/>
      <c r="BS52" s="169"/>
      <c r="BT52" s="170"/>
    </row>
    <row r="53" spans="1:72" ht="23.25" customHeight="1">
      <c r="A53" s="320">
        <v>42</v>
      </c>
      <c r="B53" s="474" t="s">
        <v>372</v>
      </c>
      <c r="C53" s="446" t="s">
        <v>239</v>
      </c>
      <c r="D53" s="446"/>
      <c r="E53" s="447" t="s">
        <v>349</v>
      </c>
      <c r="F53" s="448" t="s">
        <v>358</v>
      </c>
      <c r="G53" s="449" t="s">
        <v>239</v>
      </c>
      <c r="H53" s="452"/>
      <c r="I53" s="450">
        <v>20</v>
      </c>
      <c r="J53" s="450">
        <v>120</v>
      </c>
      <c r="K53" s="451">
        <f t="shared" si="1"/>
        <v>117.6</v>
      </c>
      <c r="L53" s="452" t="s">
        <v>374</v>
      </c>
      <c r="M53" s="450">
        <v>1</v>
      </c>
      <c r="N53" s="453"/>
      <c r="P53" s="169"/>
      <c r="Q53" s="144"/>
      <c r="R53" s="169"/>
      <c r="S53" s="169"/>
      <c r="T53" s="144"/>
      <c r="U53" s="169"/>
      <c r="V53" s="169"/>
      <c r="W53" s="169"/>
      <c r="X53" s="169"/>
      <c r="Y53" s="169"/>
      <c r="Z53" s="169"/>
      <c r="AA53" s="169"/>
      <c r="AB53" s="144"/>
      <c r="AC53" s="170"/>
      <c r="AD53" s="144"/>
      <c r="AE53" s="144"/>
      <c r="AF53" s="144"/>
      <c r="AG53" s="169"/>
      <c r="AH53" s="169"/>
      <c r="AI53" s="169"/>
      <c r="AJ53" s="169"/>
      <c r="AK53" s="169"/>
      <c r="AL53" s="169"/>
      <c r="AM53" s="144"/>
      <c r="AN53" s="169"/>
      <c r="AO53" s="169"/>
      <c r="AP53" s="170"/>
      <c r="AQ53" s="169"/>
      <c r="AR53" s="169"/>
      <c r="AS53" s="169"/>
      <c r="AT53" s="144"/>
      <c r="AU53" s="169"/>
      <c r="AV53" s="169"/>
      <c r="AW53" s="169"/>
      <c r="AX53" s="169"/>
      <c r="AY53" s="169"/>
      <c r="AZ53" s="169"/>
      <c r="BA53" s="169"/>
      <c r="BB53" s="169"/>
      <c r="BC53" s="144"/>
      <c r="BD53" s="169"/>
      <c r="BE53" s="169"/>
      <c r="BF53" s="169"/>
      <c r="BG53" s="169"/>
      <c r="BH53" s="144"/>
      <c r="BI53" s="169"/>
      <c r="BJ53" s="169"/>
      <c r="BK53" s="169"/>
      <c r="BL53" s="169"/>
      <c r="BM53" s="144"/>
      <c r="BN53" s="169"/>
      <c r="BO53" s="169"/>
      <c r="BP53" s="169"/>
      <c r="BQ53" s="169"/>
      <c r="BR53" s="144"/>
      <c r="BS53" s="169"/>
      <c r="BT53" s="170"/>
    </row>
    <row r="54" spans="1:72" ht="23.25" customHeight="1">
      <c r="A54" s="320">
        <v>43</v>
      </c>
      <c r="B54" s="474" t="s">
        <v>372</v>
      </c>
      <c r="C54" s="446" t="s">
        <v>239</v>
      </c>
      <c r="D54" s="446"/>
      <c r="E54" s="447" t="s">
        <v>349</v>
      </c>
      <c r="F54" s="448" t="s">
        <v>536</v>
      </c>
      <c r="G54" s="449" t="s">
        <v>239</v>
      </c>
      <c r="H54" s="452"/>
      <c r="I54" s="450">
        <v>20</v>
      </c>
      <c r="J54" s="450">
        <v>90</v>
      </c>
      <c r="K54" s="451">
        <f t="shared" si="1"/>
        <v>88.2</v>
      </c>
      <c r="L54" s="452" t="s">
        <v>374</v>
      </c>
      <c r="M54" s="450">
        <v>1</v>
      </c>
      <c r="N54" s="453"/>
      <c r="P54" s="169"/>
      <c r="Q54" s="144"/>
      <c r="R54" s="169"/>
      <c r="S54" s="169"/>
      <c r="T54" s="144"/>
      <c r="U54" s="169"/>
      <c r="V54" s="169"/>
      <c r="W54" s="169"/>
      <c r="X54" s="169"/>
      <c r="Y54" s="169"/>
      <c r="Z54" s="169"/>
      <c r="AA54" s="169"/>
      <c r="AB54" s="144"/>
      <c r="AC54" s="170"/>
      <c r="AD54" s="144"/>
      <c r="AE54" s="144"/>
      <c r="AF54" s="144"/>
      <c r="AG54" s="169"/>
      <c r="AH54" s="169"/>
      <c r="AI54" s="169"/>
      <c r="AJ54" s="169"/>
      <c r="AK54" s="169"/>
      <c r="AL54" s="169"/>
      <c r="AM54" s="144"/>
      <c r="AN54" s="169"/>
      <c r="AO54" s="169"/>
      <c r="AP54" s="170"/>
      <c r="AQ54" s="169"/>
      <c r="AR54" s="169"/>
      <c r="AS54" s="169"/>
      <c r="AT54" s="144"/>
      <c r="AU54" s="169"/>
      <c r="AV54" s="169"/>
      <c r="AW54" s="169"/>
      <c r="AX54" s="169"/>
      <c r="AY54" s="169"/>
      <c r="AZ54" s="169"/>
      <c r="BA54" s="169"/>
      <c r="BB54" s="169"/>
      <c r="BC54" s="144"/>
      <c r="BD54" s="169"/>
      <c r="BE54" s="169"/>
      <c r="BF54" s="169"/>
      <c r="BG54" s="169"/>
      <c r="BH54" s="144"/>
      <c r="BI54" s="169"/>
      <c r="BJ54" s="169"/>
      <c r="BK54" s="169"/>
      <c r="BL54" s="169"/>
      <c r="BM54" s="144"/>
      <c r="BN54" s="169"/>
      <c r="BO54" s="169"/>
      <c r="BP54" s="169"/>
      <c r="BQ54" s="169"/>
      <c r="BR54" s="144"/>
      <c r="BS54" s="169"/>
      <c r="BT54" s="170"/>
    </row>
    <row r="55" spans="1:72" ht="23.25" customHeight="1">
      <c r="A55" s="320">
        <v>44</v>
      </c>
      <c r="B55" s="474" t="s">
        <v>372</v>
      </c>
      <c r="C55" s="446" t="s">
        <v>239</v>
      </c>
      <c r="D55" s="446"/>
      <c r="E55" s="447" t="s">
        <v>349</v>
      </c>
      <c r="F55" s="448" t="s">
        <v>537</v>
      </c>
      <c r="G55" s="449" t="s">
        <v>239</v>
      </c>
      <c r="H55" s="452"/>
      <c r="I55" s="450">
        <v>20</v>
      </c>
      <c r="J55" s="450">
        <v>90</v>
      </c>
      <c r="K55" s="451">
        <f t="shared" si="1"/>
        <v>88.2</v>
      </c>
      <c r="L55" s="452" t="s">
        <v>374</v>
      </c>
      <c r="M55" s="450">
        <v>1</v>
      </c>
      <c r="N55" s="453"/>
      <c r="P55" s="169"/>
      <c r="Q55" s="144"/>
      <c r="R55" s="169"/>
      <c r="S55" s="169"/>
      <c r="T55" s="144"/>
      <c r="U55" s="169"/>
      <c r="V55" s="169"/>
      <c r="W55" s="169"/>
      <c r="X55" s="169"/>
      <c r="Y55" s="169"/>
      <c r="Z55" s="169"/>
      <c r="AA55" s="169"/>
      <c r="AB55" s="144"/>
      <c r="AC55" s="170"/>
      <c r="AD55" s="144"/>
      <c r="AE55" s="144"/>
      <c r="AF55" s="144"/>
      <c r="AG55" s="169"/>
      <c r="AH55" s="169"/>
      <c r="AI55" s="169"/>
      <c r="AJ55" s="169"/>
      <c r="AK55" s="169"/>
      <c r="AL55" s="169"/>
      <c r="AM55" s="144"/>
      <c r="AN55" s="169"/>
      <c r="AO55" s="169"/>
      <c r="AP55" s="170"/>
      <c r="AQ55" s="169"/>
      <c r="AR55" s="169"/>
      <c r="AS55" s="169"/>
      <c r="AT55" s="144"/>
      <c r="AU55" s="169"/>
      <c r="AV55" s="169"/>
      <c r="AW55" s="169"/>
      <c r="AX55" s="169"/>
      <c r="AY55" s="169"/>
      <c r="AZ55" s="169"/>
      <c r="BA55" s="169"/>
      <c r="BB55" s="169"/>
      <c r="BC55" s="144"/>
      <c r="BD55" s="169"/>
      <c r="BE55" s="169"/>
      <c r="BF55" s="169"/>
      <c r="BG55" s="169"/>
      <c r="BH55" s="144"/>
      <c r="BI55" s="169"/>
      <c r="BJ55" s="169"/>
      <c r="BK55" s="169"/>
      <c r="BL55" s="169"/>
      <c r="BM55" s="144"/>
      <c r="BN55" s="169"/>
      <c r="BO55" s="169"/>
      <c r="BP55" s="169"/>
      <c r="BQ55" s="169"/>
      <c r="BR55" s="144"/>
      <c r="BS55" s="169"/>
      <c r="BT55" s="170"/>
    </row>
    <row r="56" spans="1:72" ht="23.25" customHeight="1">
      <c r="A56" s="320">
        <v>45</v>
      </c>
      <c r="B56" s="474" t="s">
        <v>372</v>
      </c>
      <c r="C56" s="446" t="s">
        <v>239</v>
      </c>
      <c r="D56" s="446"/>
      <c r="E56" s="447" t="s">
        <v>349</v>
      </c>
      <c r="F56" s="448" t="s">
        <v>358</v>
      </c>
      <c r="G56" s="449" t="s">
        <v>239</v>
      </c>
      <c r="H56" s="452"/>
      <c r="I56" s="450">
        <v>20</v>
      </c>
      <c r="J56" s="450">
        <v>90</v>
      </c>
      <c r="K56" s="451">
        <f t="shared" si="1"/>
        <v>88.2</v>
      </c>
      <c r="L56" s="452" t="s">
        <v>374</v>
      </c>
      <c r="M56" s="450">
        <v>1</v>
      </c>
      <c r="N56" s="453"/>
      <c r="P56" s="169"/>
      <c r="Q56" s="144"/>
      <c r="R56" s="169"/>
      <c r="S56" s="169"/>
      <c r="T56" s="144"/>
      <c r="U56" s="169"/>
      <c r="V56" s="169"/>
      <c r="W56" s="169"/>
      <c r="X56" s="169"/>
      <c r="Y56" s="169"/>
      <c r="Z56" s="169"/>
      <c r="AA56" s="169"/>
      <c r="AB56" s="144"/>
      <c r="AC56" s="170"/>
      <c r="AD56" s="144"/>
      <c r="AE56" s="144"/>
      <c r="AF56" s="144"/>
      <c r="AG56" s="169"/>
      <c r="AH56" s="169"/>
      <c r="AI56" s="169"/>
      <c r="AJ56" s="169"/>
      <c r="AK56" s="169"/>
      <c r="AL56" s="169"/>
      <c r="AM56" s="144"/>
      <c r="AN56" s="169"/>
      <c r="AO56" s="169"/>
      <c r="AP56" s="170"/>
      <c r="AQ56" s="169"/>
      <c r="AR56" s="169"/>
      <c r="AS56" s="169"/>
      <c r="AT56" s="144"/>
      <c r="AU56" s="169"/>
      <c r="AV56" s="169"/>
      <c r="AW56" s="169"/>
      <c r="AX56" s="169"/>
      <c r="AY56" s="169"/>
      <c r="AZ56" s="169"/>
      <c r="BA56" s="169"/>
      <c r="BB56" s="169"/>
      <c r="BC56" s="144"/>
      <c r="BD56" s="169"/>
      <c r="BE56" s="169"/>
      <c r="BF56" s="169"/>
      <c r="BG56" s="169"/>
      <c r="BH56" s="144"/>
      <c r="BI56" s="169"/>
      <c r="BJ56" s="169"/>
      <c r="BK56" s="169"/>
      <c r="BL56" s="169"/>
      <c r="BM56" s="144"/>
      <c r="BN56" s="169"/>
      <c r="BO56" s="169"/>
      <c r="BP56" s="169"/>
      <c r="BQ56" s="169"/>
      <c r="BR56" s="144"/>
      <c r="BS56" s="169"/>
      <c r="BT56" s="170"/>
    </row>
    <row r="57" spans="1:72" ht="23.25" customHeight="1">
      <c r="A57" s="320">
        <v>46</v>
      </c>
      <c r="B57" s="474" t="s">
        <v>372</v>
      </c>
      <c r="C57" s="446" t="s">
        <v>239</v>
      </c>
      <c r="D57" s="446"/>
      <c r="E57" s="447" t="s">
        <v>349</v>
      </c>
      <c r="F57" s="448" t="s">
        <v>538</v>
      </c>
      <c r="G57" s="449" t="s">
        <v>239</v>
      </c>
      <c r="H57" s="452"/>
      <c r="I57" s="450">
        <v>20</v>
      </c>
      <c r="J57" s="450">
        <v>90</v>
      </c>
      <c r="K57" s="451">
        <f t="shared" si="1"/>
        <v>88.2</v>
      </c>
      <c r="L57" s="452" t="s">
        <v>374</v>
      </c>
      <c r="M57" s="450">
        <v>1</v>
      </c>
      <c r="N57" s="453"/>
      <c r="P57" s="169"/>
      <c r="Q57" s="144"/>
      <c r="R57" s="169"/>
      <c r="S57" s="169"/>
      <c r="T57" s="144"/>
      <c r="U57" s="169"/>
      <c r="V57" s="169"/>
      <c r="W57" s="169"/>
      <c r="X57" s="169"/>
      <c r="Y57" s="169"/>
      <c r="Z57" s="169"/>
      <c r="AA57" s="169"/>
      <c r="AB57" s="144"/>
      <c r="AC57" s="170"/>
      <c r="AD57" s="144"/>
      <c r="AE57" s="144"/>
      <c r="AF57" s="144"/>
      <c r="AG57" s="169"/>
      <c r="AH57" s="169"/>
      <c r="AI57" s="169"/>
      <c r="AJ57" s="169"/>
      <c r="AK57" s="169"/>
      <c r="AL57" s="169"/>
      <c r="AM57" s="144"/>
      <c r="AN57" s="169"/>
      <c r="AO57" s="169"/>
      <c r="AP57" s="170"/>
      <c r="AQ57" s="169"/>
      <c r="AR57" s="169"/>
      <c r="AS57" s="169"/>
      <c r="AT57" s="144"/>
      <c r="AU57" s="169"/>
      <c r="AV57" s="169"/>
      <c r="AW57" s="169"/>
      <c r="AX57" s="169"/>
      <c r="AY57" s="169"/>
      <c r="AZ57" s="169"/>
      <c r="BA57" s="169"/>
      <c r="BB57" s="169"/>
      <c r="BC57" s="144"/>
      <c r="BD57" s="169"/>
      <c r="BE57" s="169"/>
      <c r="BF57" s="169"/>
      <c r="BG57" s="169"/>
      <c r="BH57" s="144"/>
      <c r="BI57" s="169"/>
      <c r="BJ57" s="169"/>
      <c r="BK57" s="169"/>
      <c r="BL57" s="169"/>
      <c r="BM57" s="144"/>
      <c r="BN57" s="169"/>
      <c r="BO57" s="169"/>
      <c r="BP57" s="169"/>
      <c r="BQ57" s="169"/>
      <c r="BR57" s="144"/>
      <c r="BS57" s="169"/>
      <c r="BT57" s="170"/>
    </row>
    <row r="58" spans="1:72" ht="23.25" customHeight="1">
      <c r="A58" s="320">
        <v>47</v>
      </c>
      <c r="B58" s="474" t="s">
        <v>372</v>
      </c>
      <c r="C58" s="446" t="s">
        <v>239</v>
      </c>
      <c r="D58" s="446"/>
      <c r="E58" s="447" t="s">
        <v>349</v>
      </c>
      <c r="F58" s="448" t="s">
        <v>539</v>
      </c>
      <c r="G58" s="449" t="s">
        <v>239</v>
      </c>
      <c r="H58" s="452"/>
      <c r="I58" s="450">
        <v>20</v>
      </c>
      <c r="J58" s="450">
        <v>90</v>
      </c>
      <c r="K58" s="451">
        <f t="shared" si="1"/>
        <v>88.2</v>
      </c>
      <c r="L58" s="452" t="s">
        <v>374</v>
      </c>
      <c r="M58" s="450">
        <v>1</v>
      </c>
      <c r="N58" s="453"/>
      <c r="P58" s="169"/>
      <c r="Q58" s="144"/>
      <c r="R58" s="169"/>
      <c r="S58" s="169"/>
      <c r="T58" s="144"/>
      <c r="U58" s="169"/>
      <c r="V58" s="169"/>
      <c r="W58" s="169"/>
      <c r="X58" s="169"/>
      <c r="Y58" s="169"/>
      <c r="Z58" s="169"/>
      <c r="AA58" s="169"/>
      <c r="AB58" s="144"/>
      <c r="AC58" s="170"/>
      <c r="AD58" s="144"/>
      <c r="AE58" s="144"/>
      <c r="AF58" s="144"/>
      <c r="AG58" s="169"/>
      <c r="AH58" s="169"/>
      <c r="AI58" s="169"/>
      <c r="AJ58" s="169"/>
      <c r="AK58" s="169"/>
      <c r="AL58" s="169"/>
      <c r="AM58" s="144"/>
      <c r="AN58" s="169"/>
      <c r="AO58" s="169"/>
      <c r="AP58" s="170"/>
      <c r="AQ58" s="169"/>
      <c r="AR58" s="169"/>
      <c r="AS58" s="169"/>
      <c r="AT58" s="144"/>
      <c r="AU58" s="169"/>
      <c r="AV58" s="169"/>
      <c r="AW58" s="169"/>
      <c r="AX58" s="169"/>
      <c r="AY58" s="169"/>
      <c r="AZ58" s="169"/>
      <c r="BA58" s="169"/>
      <c r="BB58" s="169"/>
      <c r="BC58" s="144"/>
      <c r="BD58" s="169"/>
      <c r="BE58" s="169"/>
      <c r="BF58" s="169"/>
      <c r="BG58" s="169"/>
      <c r="BH58" s="144"/>
      <c r="BI58" s="169"/>
      <c r="BJ58" s="169"/>
      <c r="BK58" s="169"/>
      <c r="BL58" s="169"/>
      <c r="BM58" s="144"/>
      <c r="BN58" s="169"/>
      <c r="BO58" s="169"/>
      <c r="BP58" s="169"/>
      <c r="BQ58" s="169"/>
      <c r="BR58" s="144"/>
      <c r="BS58" s="169"/>
      <c r="BT58" s="170"/>
    </row>
    <row r="59" spans="1:72" ht="23.25" customHeight="1">
      <c r="A59" s="320">
        <v>48</v>
      </c>
      <c r="B59" s="474" t="s">
        <v>372</v>
      </c>
      <c r="C59" s="446" t="s">
        <v>239</v>
      </c>
      <c r="D59" s="446"/>
      <c r="E59" s="447" t="s">
        <v>349</v>
      </c>
      <c r="F59" s="448" t="s">
        <v>540</v>
      </c>
      <c r="G59" s="449" t="s">
        <v>239</v>
      </c>
      <c r="H59" s="452"/>
      <c r="I59" s="450">
        <v>20</v>
      </c>
      <c r="J59" s="450">
        <v>120</v>
      </c>
      <c r="K59" s="451">
        <f t="shared" si="1"/>
        <v>117.6</v>
      </c>
      <c r="L59" s="452" t="s">
        <v>374</v>
      </c>
      <c r="M59" s="450">
        <v>1</v>
      </c>
      <c r="N59" s="453"/>
      <c r="P59" s="169"/>
      <c r="Q59" s="144"/>
      <c r="R59" s="169"/>
      <c r="S59" s="169"/>
      <c r="T59" s="144"/>
      <c r="U59" s="169"/>
      <c r="V59" s="169"/>
      <c r="W59" s="169"/>
      <c r="X59" s="169"/>
      <c r="Y59" s="169"/>
      <c r="Z59" s="169"/>
      <c r="AA59" s="169"/>
      <c r="AB59" s="144"/>
      <c r="AC59" s="170"/>
      <c r="AD59" s="144"/>
      <c r="AE59" s="144"/>
      <c r="AF59" s="144"/>
      <c r="AG59" s="169"/>
      <c r="AH59" s="169"/>
      <c r="AI59" s="169"/>
      <c r="AJ59" s="169"/>
      <c r="AK59" s="169"/>
      <c r="AL59" s="169"/>
      <c r="AM59" s="144"/>
      <c r="AN59" s="169"/>
      <c r="AO59" s="169"/>
      <c r="AP59" s="170"/>
      <c r="AQ59" s="169"/>
      <c r="AR59" s="169"/>
      <c r="AS59" s="169"/>
      <c r="AT59" s="144"/>
      <c r="AU59" s="169"/>
      <c r="AV59" s="169"/>
      <c r="AW59" s="169"/>
      <c r="AX59" s="169"/>
      <c r="AY59" s="169"/>
      <c r="AZ59" s="169"/>
      <c r="BA59" s="169"/>
      <c r="BB59" s="169"/>
      <c r="BC59" s="144"/>
      <c r="BD59" s="169"/>
      <c r="BE59" s="169"/>
      <c r="BF59" s="169"/>
      <c r="BG59" s="169"/>
      <c r="BH59" s="144"/>
      <c r="BI59" s="169"/>
      <c r="BJ59" s="169"/>
      <c r="BK59" s="169"/>
      <c r="BL59" s="169"/>
      <c r="BM59" s="144"/>
      <c r="BN59" s="169"/>
      <c r="BO59" s="169"/>
      <c r="BP59" s="169"/>
      <c r="BQ59" s="169"/>
      <c r="BR59" s="144"/>
      <c r="BS59" s="169"/>
      <c r="BT59" s="170"/>
    </row>
    <row r="60" spans="1:72" ht="23.25" customHeight="1">
      <c r="A60" s="320">
        <v>49</v>
      </c>
      <c r="B60" s="474" t="s">
        <v>372</v>
      </c>
      <c r="C60" s="446" t="s">
        <v>239</v>
      </c>
      <c r="D60" s="446"/>
      <c r="E60" s="447" t="s">
        <v>349</v>
      </c>
      <c r="F60" s="448" t="s">
        <v>541</v>
      </c>
      <c r="G60" s="449" t="s">
        <v>239</v>
      </c>
      <c r="H60" s="452"/>
      <c r="I60" s="450">
        <v>20</v>
      </c>
      <c r="J60" s="450">
        <v>90</v>
      </c>
      <c r="K60" s="451">
        <f t="shared" si="1"/>
        <v>88.2</v>
      </c>
      <c r="L60" s="452" t="s">
        <v>374</v>
      </c>
      <c r="M60" s="450">
        <v>1</v>
      </c>
      <c r="N60" s="453"/>
      <c r="P60" s="169"/>
      <c r="Q60" s="144"/>
      <c r="R60" s="169"/>
      <c r="S60" s="169"/>
      <c r="T60" s="144"/>
      <c r="U60" s="169"/>
      <c r="V60" s="169"/>
      <c r="W60" s="169"/>
      <c r="X60" s="169"/>
      <c r="Y60" s="169"/>
      <c r="Z60" s="169"/>
      <c r="AA60" s="169"/>
      <c r="AB60" s="144"/>
      <c r="AC60" s="170"/>
      <c r="AD60" s="144"/>
      <c r="AE60" s="144"/>
      <c r="AF60" s="144"/>
      <c r="AG60" s="169"/>
      <c r="AH60" s="169"/>
      <c r="AI60" s="169"/>
      <c r="AJ60" s="169"/>
      <c r="AK60" s="169"/>
      <c r="AL60" s="169"/>
      <c r="AM60" s="144"/>
      <c r="AN60" s="169"/>
      <c r="AO60" s="169"/>
      <c r="AP60" s="170"/>
      <c r="AQ60" s="169"/>
      <c r="AR60" s="169"/>
      <c r="AS60" s="169"/>
      <c r="AT60" s="144"/>
      <c r="AU60" s="169"/>
      <c r="AV60" s="169"/>
      <c r="AW60" s="169"/>
      <c r="AX60" s="169"/>
      <c r="AY60" s="169"/>
      <c r="AZ60" s="169"/>
      <c r="BA60" s="169"/>
      <c r="BB60" s="169"/>
      <c r="BC60" s="144"/>
      <c r="BD60" s="169"/>
      <c r="BE60" s="169"/>
      <c r="BF60" s="169"/>
      <c r="BG60" s="169"/>
      <c r="BH60" s="144"/>
      <c r="BI60" s="169"/>
      <c r="BJ60" s="169"/>
      <c r="BK60" s="169"/>
      <c r="BL60" s="169"/>
      <c r="BM60" s="144"/>
      <c r="BN60" s="169"/>
      <c r="BO60" s="169"/>
      <c r="BP60" s="169"/>
      <c r="BQ60" s="169"/>
      <c r="BR60" s="144"/>
      <c r="BS60" s="169"/>
      <c r="BT60" s="170"/>
    </row>
    <row r="61" spans="1:72" ht="23.25" customHeight="1">
      <c r="A61" s="320">
        <v>50</v>
      </c>
      <c r="B61" s="474" t="s">
        <v>372</v>
      </c>
      <c r="C61" s="446" t="s">
        <v>239</v>
      </c>
      <c r="D61" s="446"/>
      <c r="E61" s="447" t="s">
        <v>349</v>
      </c>
      <c r="F61" s="448" t="s">
        <v>542</v>
      </c>
      <c r="G61" s="449" t="s">
        <v>239</v>
      </c>
      <c r="H61" s="452"/>
      <c r="I61" s="450">
        <v>20</v>
      </c>
      <c r="J61" s="450">
        <v>90</v>
      </c>
      <c r="K61" s="451">
        <f t="shared" si="1"/>
        <v>88.2</v>
      </c>
      <c r="L61" s="452" t="s">
        <v>374</v>
      </c>
      <c r="M61" s="450">
        <v>1</v>
      </c>
      <c r="N61" s="453"/>
      <c r="P61" s="169"/>
      <c r="Q61" s="144"/>
      <c r="R61" s="169"/>
      <c r="S61" s="169"/>
      <c r="T61" s="144"/>
      <c r="U61" s="169"/>
      <c r="V61" s="169"/>
      <c r="W61" s="169"/>
      <c r="X61" s="169"/>
      <c r="Y61" s="169"/>
      <c r="Z61" s="169"/>
      <c r="AA61" s="169"/>
      <c r="AB61" s="144"/>
      <c r="AC61" s="170"/>
      <c r="AD61" s="144"/>
      <c r="AE61" s="144"/>
      <c r="AF61" s="144"/>
      <c r="AG61" s="169"/>
      <c r="AH61" s="169"/>
      <c r="AI61" s="169"/>
      <c r="AJ61" s="169"/>
      <c r="AK61" s="169"/>
      <c r="AL61" s="169"/>
      <c r="AM61" s="144"/>
      <c r="AN61" s="169"/>
      <c r="AO61" s="169"/>
      <c r="AP61" s="170"/>
      <c r="AQ61" s="169"/>
      <c r="AR61" s="169"/>
      <c r="AS61" s="169"/>
      <c r="AT61" s="144"/>
      <c r="AU61" s="169"/>
      <c r="AV61" s="169"/>
      <c r="AW61" s="169"/>
      <c r="AX61" s="169"/>
      <c r="AY61" s="169"/>
      <c r="AZ61" s="169"/>
      <c r="BA61" s="169"/>
      <c r="BB61" s="169"/>
      <c r="BC61" s="144"/>
      <c r="BD61" s="169"/>
      <c r="BE61" s="169"/>
      <c r="BF61" s="169"/>
      <c r="BG61" s="169"/>
      <c r="BH61" s="144"/>
      <c r="BI61" s="169"/>
      <c r="BJ61" s="169"/>
      <c r="BK61" s="169"/>
      <c r="BL61" s="169"/>
      <c r="BM61" s="144"/>
      <c r="BN61" s="169"/>
      <c r="BO61" s="169"/>
      <c r="BP61" s="169"/>
      <c r="BQ61" s="169"/>
      <c r="BR61" s="144"/>
      <c r="BS61" s="169"/>
      <c r="BT61" s="170"/>
    </row>
    <row r="62" spans="1:72" ht="23.25" customHeight="1">
      <c r="A62" s="320">
        <v>51</v>
      </c>
      <c r="B62" s="474" t="s">
        <v>372</v>
      </c>
      <c r="C62" s="446" t="s">
        <v>239</v>
      </c>
      <c r="D62" s="446"/>
      <c r="E62" s="447" t="s">
        <v>349</v>
      </c>
      <c r="F62" s="448" t="s">
        <v>543</v>
      </c>
      <c r="G62" s="449" t="s">
        <v>239</v>
      </c>
      <c r="H62" s="452"/>
      <c r="I62" s="450">
        <v>20</v>
      </c>
      <c r="J62" s="450">
        <v>90</v>
      </c>
      <c r="K62" s="451">
        <f t="shared" si="1"/>
        <v>88.2</v>
      </c>
      <c r="L62" s="452" t="s">
        <v>374</v>
      </c>
      <c r="M62" s="450">
        <v>1</v>
      </c>
      <c r="N62" s="453"/>
      <c r="P62" s="169"/>
      <c r="Q62" s="144"/>
      <c r="R62" s="169"/>
      <c r="S62" s="169"/>
      <c r="T62" s="144"/>
      <c r="U62" s="169"/>
      <c r="V62" s="169"/>
      <c r="W62" s="169"/>
      <c r="X62" s="169"/>
      <c r="Y62" s="169"/>
      <c r="Z62" s="169"/>
      <c r="AA62" s="169"/>
      <c r="AB62" s="144"/>
      <c r="AC62" s="170"/>
      <c r="AD62" s="144"/>
      <c r="AE62" s="144"/>
      <c r="AF62" s="144"/>
      <c r="AG62" s="169"/>
      <c r="AH62" s="169"/>
      <c r="AI62" s="169"/>
      <c r="AJ62" s="169"/>
      <c r="AK62" s="169"/>
      <c r="AL62" s="169"/>
      <c r="AM62" s="144"/>
      <c r="AN62" s="169"/>
      <c r="AO62" s="169"/>
      <c r="AP62" s="170"/>
      <c r="AQ62" s="169"/>
      <c r="AR62" s="169"/>
      <c r="AS62" s="169"/>
      <c r="AT62" s="144"/>
      <c r="AU62" s="169"/>
      <c r="AV62" s="169"/>
      <c r="AW62" s="169"/>
      <c r="AX62" s="169"/>
      <c r="AY62" s="169"/>
      <c r="AZ62" s="169"/>
      <c r="BA62" s="169"/>
      <c r="BB62" s="169"/>
      <c r="BC62" s="144"/>
      <c r="BD62" s="169"/>
      <c r="BE62" s="169"/>
      <c r="BF62" s="169"/>
      <c r="BG62" s="169"/>
      <c r="BH62" s="144"/>
      <c r="BI62" s="169"/>
      <c r="BJ62" s="169"/>
      <c r="BK62" s="169"/>
      <c r="BL62" s="169"/>
      <c r="BM62" s="144"/>
      <c r="BN62" s="169"/>
      <c r="BO62" s="169"/>
      <c r="BP62" s="169"/>
      <c r="BQ62" s="169"/>
      <c r="BR62" s="144"/>
      <c r="BS62" s="169"/>
      <c r="BT62" s="170"/>
    </row>
    <row r="63" spans="1:72" ht="23.25" customHeight="1">
      <c r="A63" s="320">
        <v>52</v>
      </c>
      <c r="B63" s="474" t="s">
        <v>372</v>
      </c>
      <c r="C63" s="446" t="s">
        <v>239</v>
      </c>
      <c r="D63" s="446"/>
      <c r="E63" s="447" t="s">
        <v>349</v>
      </c>
      <c r="F63" s="448" t="s">
        <v>539</v>
      </c>
      <c r="G63" s="449" t="s">
        <v>239</v>
      </c>
      <c r="H63" s="452"/>
      <c r="I63" s="450">
        <v>20</v>
      </c>
      <c r="J63" s="450">
        <v>90</v>
      </c>
      <c r="K63" s="451">
        <f t="shared" si="1"/>
        <v>88.2</v>
      </c>
      <c r="L63" s="452" t="s">
        <v>374</v>
      </c>
      <c r="M63" s="450">
        <v>1</v>
      </c>
      <c r="N63" s="453"/>
      <c r="P63" s="169"/>
      <c r="Q63" s="144"/>
      <c r="R63" s="169"/>
      <c r="S63" s="169"/>
      <c r="T63" s="144"/>
      <c r="U63" s="169"/>
      <c r="V63" s="169"/>
      <c r="W63" s="169"/>
      <c r="X63" s="169"/>
      <c r="Y63" s="169"/>
      <c r="Z63" s="169"/>
      <c r="AA63" s="169"/>
      <c r="AB63" s="144"/>
      <c r="AC63" s="170"/>
      <c r="AD63" s="144"/>
      <c r="AE63" s="144"/>
      <c r="AF63" s="144"/>
      <c r="AG63" s="169"/>
      <c r="AH63" s="169"/>
      <c r="AI63" s="169"/>
      <c r="AJ63" s="169"/>
      <c r="AK63" s="169"/>
      <c r="AL63" s="169"/>
      <c r="AM63" s="144"/>
      <c r="AN63" s="169"/>
      <c r="AO63" s="169"/>
      <c r="AP63" s="170"/>
      <c r="AQ63" s="169"/>
      <c r="AR63" s="169"/>
      <c r="AS63" s="169"/>
      <c r="AT63" s="144"/>
      <c r="AU63" s="169"/>
      <c r="AV63" s="169"/>
      <c r="AW63" s="169"/>
      <c r="AX63" s="169"/>
      <c r="AY63" s="169"/>
      <c r="AZ63" s="169"/>
      <c r="BA63" s="169"/>
      <c r="BB63" s="169"/>
      <c r="BC63" s="144"/>
      <c r="BD63" s="169"/>
      <c r="BE63" s="169"/>
      <c r="BF63" s="169"/>
      <c r="BG63" s="169"/>
      <c r="BH63" s="144"/>
      <c r="BI63" s="169"/>
      <c r="BJ63" s="169"/>
      <c r="BK63" s="169"/>
      <c r="BL63" s="169"/>
      <c r="BM63" s="144"/>
      <c r="BN63" s="169"/>
      <c r="BO63" s="169"/>
      <c r="BP63" s="169"/>
      <c r="BQ63" s="169"/>
      <c r="BR63" s="144"/>
      <c r="BS63" s="169"/>
      <c r="BT63" s="170"/>
    </row>
    <row r="64" spans="1:72" ht="23.25" customHeight="1">
      <c r="A64" s="320">
        <v>53</v>
      </c>
      <c r="B64" s="474" t="s">
        <v>372</v>
      </c>
      <c r="C64" s="446" t="s">
        <v>239</v>
      </c>
      <c r="D64" s="446"/>
      <c r="E64" s="447" t="s">
        <v>349</v>
      </c>
      <c r="F64" s="448" t="s">
        <v>544</v>
      </c>
      <c r="G64" s="449" t="s">
        <v>239</v>
      </c>
      <c r="H64" s="452"/>
      <c r="I64" s="450">
        <v>20</v>
      </c>
      <c r="J64" s="450">
        <v>90</v>
      </c>
      <c r="K64" s="451">
        <f t="shared" si="1"/>
        <v>88.2</v>
      </c>
      <c r="L64" s="452" t="s">
        <v>374</v>
      </c>
      <c r="M64" s="450">
        <v>1</v>
      </c>
      <c r="N64" s="453"/>
      <c r="P64" s="169"/>
      <c r="Q64" s="144"/>
      <c r="R64" s="169"/>
      <c r="S64" s="169"/>
      <c r="T64" s="144"/>
      <c r="U64" s="169"/>
      <c r="V64" s="169"/>
      <c r="W64" s="169"/>
      <c r="X64" s="169"/>
      <c r="Y64" s="169"/>
      <c r="Z64" s="169"/>
      <c r="AA64" s="169"/>
      <c r="AB64" s="144"/>
      <c r="AC64" s="170"/>
      <c r="AD64" s="144"/>
      <c r="AE64" s="144"/>
      <c r="AF64" s="144"/>
      <c r="AG64" s="169"/>
      <c r="AH64" s="169"/>
      <c r="AI64" s="169"/>
      <c r="AJ64" s="169"/>
      <c r="AK64" s="169"/>
      <c r="AL64" s="169"/>
      <c r="AM64" s="144"/>
      <c r="AN64" s="169"/>
      <c r="AO64" s="169"/>
      <c r="AP64" s="170"/>
      <c r="AQ64" s="169"/>
      <c r="AR64" s="169"/>
      <c r="AS64" s="169"/>
      <c r="AT64" s="144"/>
      <c r="AU64" s="169"/>
      <c r="AV64" s="169"/>
      <c r="AW64" s="169"/>
      <c r="AX64" s="169"/>
      <c r="AY64" s="169"/>
      <c r="AZ64" s="169"/>
      <c r="BA64" s="169"/>
      <c r="BB64" s="169"/>
      <c r="BC64" s="144"/>
      <c r="BD64" s="169"/>
      <c r="BE64" s="169"/>
      <c r="BF64" s="169"/>
      <c r="BG64" s="169"/>
      <c r="BH64" s="144"/>
      <c r="BI64" s="169"/>
      <c r="BJ64" s="169"/>
      <c r="BK64" s="169"/>
      <c r="BL64" s="169"/>
      <c r="BM64" s="144"/>
      <c r="BN64" s="169"/>
      <c r="BO64" s="169"/>
      <c r="BP64" s="169"/>
      <c r="BQ64" s="169"/>
      <c r="BR64" s="144"/>
      <c r="BS64" s="169"/>
      <c r="BT64" s="170"/>
    </row>
    <row r="65" spans="1:72" ht="23.25" customHeight="1">
      <c r="A65" s="320">
        <v>54</v>
      </c>
      <c r="B65" s="474" t="s">
        <v>372</v>
      </c>
      <c r="C65" s="446" t="s">
        <v>239</v>
      </c>
      <c r="D65" s="446"/>
      <c r="E65" s="447" t="s">
        <v>349</v>
      </c>
      <c r="F65" s="448" t="s">
        <v>358</v>
      </c>
      <c r="G65" s="449" t="s">
        <v>239</v>
      </c>
      <c r="H65" s="452"/>
      <c r="I65" s="450">
        <v>20</v>
      </c>
      <c r="J65" s="450">
        <v>90</v>
      </c>
      <c r="K65" s="451">
        <f t="shared" si="1"/>
        <v>88.2</v>
      </c>
      <c r="L65" s="452" t="s">
        <v>374</v>
      </c>
      <c r="M65" s="450">
        <v>1</v>
      </c>
      <c r="N65" s="453"/>
      <c r="P65" s="169"/>
      <c r="Q65" s="144"/>
      <c r="R65" s="169"/>
      <c r="S65" s="169"/>
      <c r="T65" s="144"/>
      <c r="U65" s="169"/>
      <c r="V65" s="169"/>
      <c r="W65" s="169"/>
      <c r="X65" s="169"/>
      <c r="Y65" s="169"/>
      <c r="Z65" s="169"/>
      <c r="AA65" s="169"/>
      <c r="AB65" s="144"/>
      <c r="AC65" s="170"/>
      <c r="AD65" s="144"/>
      <c r="AE65" s="144"/>
      <c r="AF65" s="144"/>
      <c r="AG65" s="169"/>
      <c r="AH65" s="169"/>
      <c r="AI65" s="169"/>
      <c r="AJ65" s="169"/>
      <c r="AK65" s="169"/>
      <c r="AL65" s="169"/>
      <c r="AM65" s="144"/>
      <c r="AN65" s="169"/>
      <c r="AO65" s="169"/>
      <c r="AP65" s="170"/>
      <c r="AQ65" s="169"/>
      <c r="AR65" s="169"/>
      <c r="AS65" s="169"/>
      <c r="AT65" s="144"/>
      <c r="AU65" s="169"/>
      <c r="AV65" s="169"/>
      <c r="AW65" s="169"/>
      <c r="AX65" s="169"/>
      <c r="AY65" s="169"/>
      <c r="AZ65" s="169"/>
      <c r="BA65" s="169"/>
      <c r="BB65" s="169"/>
      <c r="BC65" s="144"/>
      <c r="BD65" s="169"/>
      <c r="BE65" s="169"/>
      <c r="BF65" s="169"/>
      <c r="BG65" s="169"/>
      <c r="BH65" s="144"/>
      <c r="BI65" s="169"/>
      <c r="BJ65" s="169"/>
      <c r="BK65" s="169"/>
      <c r="BL65" s="169"/>
      <c r="BM65" s="144"/>
      <c r="BN65" s="169"/>
      <c r="BO65" s="169"/>
      <c r="BP65" s="169"/>
      <c r="BQ65" s="169"/>
      <c r="BR65" s="144"/>
      <c r="BS65" s="169"/>
      <c r="BT65" s="170"/>
    </row>
    <row r="66" spans="1:72" ht="23.25" customHeight="1">
      <c r="A66" s="320">
        <v>55</v>
      </c>
      <c r="B66" s="474" t="s">
        <v>372</v>
      </c>
      <c r="C66" s="446" t="s">
        <v>239</v>
      </c>
      <c r="D66" s="446"/>
      <c r="E66" s="447" t="s">
        <v>349</v>
      </c>
      <c r="F66" s="448" t="s">
        <v>545</v>
      </c>
      <c r="G66" s="449" t="s">
        <v>239</v>
      </c>
      <c r="H66" s="452"/>
      <c r="I66" s="450">
        <v>20</v>
      </c>
      <c r="J66" s="450">
        <v>120</v>
      </c>
      <c r="K66" s="451">
        <f t="shared" si="1"/>
        <v>117.6</v>
      </c>
      <c r="L66" s="452" t="s">
        <v>374</v>
      </c>
      <c r="M66" s="450">
        <v>1</v>
      </c>
      <c r="N66" s="453"/>
      <c r="P66" s="169"/>
      <c r="Q66" s="144"/>
      <c r="R66" s="169"/>
      <c r="S66" s="169"/>
      <c r="T66" s="144"/>
      <c r="U66" s="169"/>
      <c r="V66" s="169"/>
      <c r="W66" s="169"/>
      <c r="X66" s="169"/>
      <c r="Y66" s="169"/>
      <c r="Z66" s="169"/>
      <c r="AA66" s="169"/>
      <c r="AB66" s="144"/>
      <c r="AC66" s="170"/>
      <c r="AD66" s="144"/>
      <c r="AE66" s="144"/>
      <c r="AF66" s="144"/>
      <c r="AG66" s="169"/>
      <c r="AH66" s="169"/>
      <c r="AI66" s="169"/>
      <c r="AJ66" s="169"/>
      <c r="AK66" s="169"/>
      <c r="AL66" s="169"/>
      <c r="AM66" s="144"/>
      <c r="AN66" s="169"/>
      <c r="AO66" s="169"/>
      <c r="AP66" s="170"/>
      <c r="AQ66" s="169"/>
      <c r="AR66" s="169"/>
      <c r="AS66" s="169"/>
      <c r="AT66" s="144"/>
      <c r="AU66" s="169"/>
      <c r="AV66" s="169"/>
      <c r="AW66" s="169"/>
      <c r="AX66" s="169"/>
      <c r="AY66" s="169"/>
      <c r="AZ66" s="169"/>
      <c r="BA66" s="169"/>
      <c r="BB66" s="169"/>
      <c r="BC66" s="144"/>
      <c r="BD66" s="169"/>
      <c r="BE66" s="169"/>
      <c r="BF66" s="169"/>
      <c r="BG66" s="169"/>
      <c r="BH66" s="144"/>
      <c r="BI66" s="169"/>
      <c r="BJ66" s="169"/>
      <c r="BK66" s="169"/>
      <c r="BL66" s="169"/>
      <c r="BM66" s="144"/>
      <c r="BN66" s="169"/>
      <c r="BO66" s="169"/>
      <c r="BP66" s="169"/>
      <c r="BQ66" s="169"/>
      <c r="BR66" s="144"/>
      <c r="BS66" s="169"/>
      <c r="BT66" s="170"/>
    </row>
    <row r="67" spans="1:72" ht="23.25" customHeight="1">
      <c r="A67" s="320">
        <v>56</v>
      </c>
      <c r="B67" s="474" t="s">
        <v>372</v>
      </c>
      <c r="C67" s="446" t="s">
        <v>239</v>
      </c>
      <c r="D67" s="446"/>
      <c r="E67" s="447" t="s">
        <v>349</v>
      </c>
      <c r="F67" s="448" t="s">
        <v>546</v>
      </c>
      <c r="G67" s="449" t="s">
        <v>239</v>
      </c>
      <c r="H67" s="452"/>
      <c r="I67" s="450">
        <v>20</v>
      </c>
      <c r="J67" s="450">
        <v>90</v>
      </c>
      <c r="K67" s="451">
        <f t="shared" si="1"/>
        <v>88.2</v>
      </c>
      <c r="L67" s="452" t="s">
        <v>374</v>
      </c>
      <c r="M67" s="450">
        <v>1</v>
      </c>
      <c r="N67" s="453"/>
      <c r="P67" s="169"/>
      <c r="Q67" s="144"/>
      <c r="R67" s="169"/>
      <c r="S67" s="169"/>
      <c r="T67" s="144"/>
      <c r="U67" s="169"/>
      <c r="V67" s="169"/>
      <c r="W67" s="169"/>
      <c r="X67" s="169"/>
      <c r="Y67" s="169"/>
      <c r="Z67" s="169"/>
      <c r="AA67" s="169"/>
      <c r="AB67" s="144"/>
      <c r="AC67" s="170"/>
      <c r="AD67" s="144"/>
      <c r="AE67" s="144"/>
      <c r="AF67" s="144"/>
      <c r="AG67" s="169"/>
      <c r="AH67" s="169"/>
      <c r="AI67" s="169"/>
      <c r="AJ67" s="169"/>
      <c r="AK67" s="169"/>
      <c r="AL67" s="169"/>
      <c r="AM67" s="144"/>
      <c r="AN67" s="169"/>
      <c r="AO67" s="169"/>
      <c r="AP67" s="170"/>
      <c r="AQ67" s="169"/>
      <c r="AR67" s="169"/>
      <c r="AS67" s="169"/>
      <c r="AT67" s="144"/>
      <c r="AU67" s="169"/>
      <c r="AV67" s="169"/>
      <c r="AW67" s="169"/>
      <c r="AX67" s="169"/>
      <c r="AY67" s="169"/>
      <c r="AZ67" s="169"/>
      <c r="BA67" s="169"/>
      <c r="BB67" s="169"/>
      <c r="BC67" s="144"/>
      <c r="BD67" s="169"/>
      <c r="BE67" s="169"/>
      <c r="BF67" s="169"/>
      <c r="BG67" s="169"/>
      <c r="BH67" s="144"/>
      <c r="BI67" s="169"/>
      <c r="BJ67" s="169"/>
      <c r="BK67" s="169"/>
      <c r="BL67" s="169"/>
      <c r="BM67" s="144"/>
      <c r="BN67" s="169"/>
      <c r="BO67" s="169"/>
      <c r="BP67" s="169"/>
      <c r="BQ67" s="169"/>
      <c r="BR67" s="144"/>
      <c r="BS67" s="169"/>
      <c r="BT67" s="170"/>
    </row>
    <row r="68" spans="1:72" ht="23.25" customHeight="1">
      <c r="A68" s="320">
        <v>57</v>
      </c>
      <c r="B68" s="474" t="s">
        <v>372</v>
      </c>
      <c r="C68" s="446" t="s">
        <v>239</v>
      </c>
      <c r="D68" s="446"/>
      <c r="E68" s="447" t="s">
        <v>349</v>
      </c>
      <c r="F68" s="448" t="s">
        <v>529</v>
      </c>
      <c r="G68" s="449" t="s">
        <v>239</v>
      </c>
      <c r="H68" s="452"/>
      <c r="I68" s="450">
        <v>20</v>
      </c>
      <c r="J68" s="450">
        <v>90</v>
      </c>
      <c r="K68" s="451">
        <f t="shared" si="1"/>
        <v>88.2</v>
      </c>
      <c r="L68" s="452" t="s">
        <v>374</v>
      </c>
      <c r="M68" s="450">
        <v>1</v>
      </c>
      <c r="N68" s="453"/>
      <c r="P68" s="169"/>
      <c r="Q68" s="144"/>
      <c r="R68" s="169"/>
      <c r="S68" s="169"/>
      <c r="T68" s="144"/>
      <c r="U68" s="169"/>
      <c r="V68" s="169"/>
      <c r="W68" s="169"/>
      <c r="X68" s="169"/>
      <c r="Y68" s="169"/>
      <c r="Z68" s="169"/>
      <c r="AA68" s="169"/>
      <c r="AB68" s="144"/>
      <c r="AC68" s="170"/>
      <c r="AD68" s="144"/>
      <c r="AE68" s="144"/>
      <c r="AF68" s="144"/>
      <c r="AG68" s="169"/>
      <c r="AH68" s="169"/>
      <c r="AI68" s="169"/>
      <c r="AJ68" s="169"/>
      <c r="AK68" s="169"/>
      <c r="AL68" s="169"/>
      <c r="AM68" s="144"/>
      <c r="AN68" s="169"/>
      <c r="AO68" s="169"/>
      <c r="AP68" s="170"/>
      <c r="AQ68" s="169"/>
      <c r="AR68" s="169"/>
      <c r="AS68" s="169"/>
      <c r="AT68" s="144"/>
      <c r="AU68" s="169"/>
      <c r="AV68" s="169"/>
      <c r="AW68" s="169"/>
      <c r="AX68" s="169"/>
      <c r="AY68" s="169"/>
      <c r="AZ68" s="169"/>
      <c r="BA68" s="169"/>
      <c r="BB68" s="169"/>
      <c r="BC68" s="144"/>
      <c r="BD68" s="169"/>
      <c r="BE68" s="169"/>
      <c r="BF68" s="169"/>
      <c r="BG68" s="169"/>
      <c r="BH68" s="144"/>
      <c r="BI68" s="169"/>
      <c r="BJ68" s="169"/>
      <c r="BK68" s="169"/>
      <c r="BL68" s="169"/>
      <c r="BM68" s="144"/>
      <c r="BN68" s="169"/>
      <c r="BO68" s="169"/>
      <c r="BP68" s="169"/>
      <c r="BQ68" s="169"/>
      <c r="BR68" s="144"/>
      <c r="BS68" s="169"/>
      <c r="BT68" s="170"/>
    </row>
    <row r="69" spans="1:72" ht="23.25" customHeight="1">
      <c r="A69" s="320">
        <v>58</v>
      </c>
      <c r="B69" s="474" t="s">
        <v>372</v>
      </c>
      <c r="C69" s="446" t="s">
        <v>239</v>
      </c>
      <c r="D69" s="446"/>
      <c r="E69" s="447" t="s">
        <v>349</v>
      </c>
      <c r="F69" s="448" t="s">
        <v>547</v>
      </c>
      <c r="G69" s="449" t="s">
        <v>239</v>
      </c>
      <c r="H69" s="452"/>
      <c r="I69" s="450">
        <v>20</v>
      </c>
      <c r="J69" s="450">
        <v>90</v>
      </c>
      <c r="K69" s="451">
        <f t="shared" si="1"/>
        <v>88.2</v>
      </c>
      <c r="L69" s="452" t="s">
        <v>374</v>
      </c>
      <c r="M69" s="450">
        <v>1</v>
      </c>
      <c r="N69" s="453"/>
      <c r="P69" s="169"/>
      <c r="Q69" s="144"/>
      <c r="R69" s="169"/>
      <c r="S69" s="169"/>
      <c r="T69" s="144"/>
      <c r="U69" s="169"/>
      <c r="V69" s="169"/>
      <c r="W69" s="169"/>
      <c r="X69" s="169"/>
      <c r="Y69" s="169"/>
      <c r="Z69" s="169"/>
      <c r="AA69" s="169"/>
      <c r="AB69" s="144"/>
      <c r="AC69" s="170"/>
      <c r="AD69" s="144"/>
      <c r="AE69" s="144"/>
      <c r="AF69" s="144"/>
      <c r="AG69" s="169"/>
      <c r="AH69" s="169"/>
      <c r="AI69" s="169"/>
      <c r="AJ69" s="169"/>
      <c r="AK69" s="169"/>
      <c r="AL69" s="169"/>
      <c r="AM69" s="144"/>
      <c r="AN69" s="169"/>
      <c r="AO69" s="169"/>
      <c r="AP69" s="170"/>
      <c r="AQ69" s="169"/>
      <c r="AR69" s="169"/>
      <c r="AS69" s="169"/>
      <c r="AT69" s="144"/>
      <c r="AU69" s="169"/>
      <c r="AV69" s="169"/>
      <c r="AW69" s="169"/>
      <c r="AX69" s="169"/>
      <c r="AY69" s="169"/>
      <c r="AZ69" s="169"/>
      <c r="BA69" s="169"/>
      <c r="BB69" s="169"/>
      <c r="BC69" s="144"/>
      <c r="BD69" s="169"/>
      <c r="BE69" s="169"/>
      <c r="BF69" s="169"/>
      <c r="BG69" s="169"/>
      <c r="BH69" s="144"/>
      <c r="BI69" s="169"/>
      <c r="BJ69" s="169"/>
      <c r="BK69" s="169"/>
      <c r="BL69" s="169"/>
      <c r="BM69" s="144"/>
      <c r="BN69" s="169"/>
      <c r="BO69" s="169"/>
      <c r="BP69" s="169"/>
      <c r="BQ69" s="169"/>
      <c r="BR69" s="144"/>
      <c r="BS69" s="169"/>
      <c r="BT69" s="170"/>
    </row>
    <row r="70" spans="1:72" ht="23.25" customHeight="1">
      <c r="A70" s="320">
        <v>59</v>
      </c>
      <c r="B70" s="474" t="s">
        <v>372</v>
      </c>
      <c r="C70" s="446" t="s">
        <v>239</v>
      </c>
      <c r="D70" s="446"/>
      <c r="E70" s="447" t="s">
        <v>349</v>
      </c>
      <c r="F70" s="448" t="s">
        <v>529</v>
      </c>
      <c r="G70" s="449" t="s">
        <v>239</v>
      </c>
      <c r="H70" s="452"/>
      <c r="I70" s="450">
        <v>20</v>
      </c>
      <c r="J70" s="450">
        <v>90</v>
      </c>
      <c r="K70" s="451">
        <f t="shared" si="1"/>
        <v>88.2</v>
      </c>
      <c r="L70" s="452" t="s">
        <v>374</v>
      </c>
      <c r="M70" s="450">
        <v>1</v>
      </c>
      <c r="N70" s="453"/>
      <c r="P70" s="169"/>
      <c r="Q70" s="144"/>
      <c r="R70" s="169"/>
      <c r="S70" s="169"/>
      <c r="T70" s="144"/>
      <c r="U70" s="169"/>
      <c r="V70" s="169"/>
      <c r="W70" s="169"/>
      <c r="X70" s="169"/>
      <c r="Y70" s="169"/>
      <c r="Z70" s="169"/>
      <c r="AA70" s="169"/>
      <c r="AB70" s="144"/>
      <c r="AC70" s="170"/>
      <c r="AD70" s="144"/>
      <c r="AE70" s="144"/>
      <c r="AF70" s="144"/>
      <c r="AG70" s="169"/>
      <c r="AH70" s="169"/>
      <c r="AI70" s="169"/>
      <c r="AJ70" s="169"/>
      <c r="AK70" s="169"/>
      <c r="AL70" s="169"/>
      <c r="AM70" s="144"/>
      <c r="AN70" s="169"/>
      <c r="AO70" s="169"/>
      <c r="AP70" s="170"/>
      <c r="AQ70" s="169"/>
      <c r="AR70" s="169"/>
      <c r="AS70" s="169"/>
      <c r="AT70" s="144"/>
      <c r="AU70" s="169"/>
      <c r="AV70" s="169"/>
      <c r="AW70" s="169"/>
      <c r="AX70" s="169"/>
      <c r="AY70" s="169"/>
      <c r="AZ70" s="169"/>
      <c r="BA70" s="169"/>
      <c r="BB70" s="169"/>
      <c r="BC70" s="144"/>
      <c r="BD70" s="169"/>
      <c r="BE70" s="169"/>
      <c r="BF70" s="169"/>
      <c r="BG70" s="169"/>
      <c r="BH70" s="144"/>
      <c r="BI70" s="169"/>
      <c r="BJ70" s="169"/>
      <c r="BK70" s="169"/>
      <c r="BL70" s="169"/>
      <c r="BM70" s="144"/>
      <c r="BN70" s="169"/>
      <c r="BO70" s="169"/>
      <c r="BP70" s="169"/>
      <c r="BQ70" s="169"/>
      <c r="BR70" s="144"/>
      <c r="BS70" s="169"/>
      <c r="BT70" s="170"/>
    </row>
    <row r="71" spans="1:72" ht="23.25" customHeight="1">
      <c r="A71" s="320">
        <v>60</v>
      </c>
      <c r="B71" s="474" t="s">
        <v>372</v>
      </c>
      <c r="C71" s="446" t="s">
        <v>239</v>
      </c>
      <c r="D71" s="446"/>
      <c r="E71" s="447" t="s">
        <v>349</v>
      </c>
      <c r="F71" s="448" t="s">
        <v>548</v>
      </c>
      <c r="G71" s="449" t="s">
        <v>239</v>
      </c>
      <c r="H71" s="452"/>
      <c r="I71" s="450">
        <v>20</v>
      </c>
      <c r="J71" s="450">
        <v>90</v>
      </c>
      <c r="K71" s="451">
        <f t="shared" si="1"/>
        <v>88.2</v>
      </c>
      <c r="L71" s="452" t="s">
        <v>374</v>
      </c>
      <c r="M71" s="450">
        <v>1</v>
      </c>
      <c r="N71" s="453"/>
      <c r="P71" s="169"/>
      <c r="Q71" s="144"/>
      <c r="R71" s="169"/>
      <c r="S71" s="169"/>
      <c r="T71" s="144"/>
      <c r="U71" s="169"/>
      <c r="V71" s="169"/>
      <c r="W71" s="169"/>
      <c r="X71" s="169"/>
      <c r="Y71" s="169"/>
      <c r="Z71" s="169"/>
      <c r="AA71" s="169"/>
      <c r="AB71" s="144"/>
      <c r="AC71" s="170"/>
      <c r="AD71" s="144"/>
      <c r="AE71" s="144"/>
      <c r="AF71" s="144"/>
      <c r="AG71" s="169"/>
      <c r="AH71" s="169"/>
      <c r="AI71" s="169"/>
      <c r="AJ71" s="169"/>
      <c r="AK71" s="169"/>
      <c r="AL71" s="169"/>
      <c r="AM71" s="144"/>
      <c r="AN71" s="169"/>
      <c r="AO71" s="169"/>
      <c r="AP71" s="170"/>
      <c r="AQ71" s="169"/>
      <c r="AR71" s="169"/>
      <c r="AS71" s="169"/>
      <c r="AT71" s="144"/>
      <c r="AU71" s="169"/>
      <c r="AV71" s="169"/>
      <c r="AW71" s="169"/>
      <c r="AX71" s="169"/>
      <c r="AY71" s="169"/>
      <c r="AZ71" s="169"/>
      <c r="BA71" s="169"/>
      <c r="BB71" s="169"/>
      <c r="BC71" s="144"/>
      <c r="BD71" s="169"/>
      <c r="BE71" s="169"/>
      <c r="BF71" s="169"/>
      <c r="BG71" s="169"/>
      <c r="BH71" s="144"/>
      <c r="BI71" s="169"/>
      <c r="BJ71" s="169"/>
      <c r="BK71" s="169"/>
      <c r="BL71" s="169"/>
      <c r="BM71" s="144"/>
      <c r="BN71" s="169"/>
      <c r="BO71" s="169"/>
      <c r="BP71" s="169"/>
      <c r="BQ71" s="169"/>
      <c r="BR71" s="144"/>
      <c r="BS71" s="169"/>
      <c r="BT71" s="170"/>
    </row>
    <row r="72" spans="1:72" ht="23.25" customHeight="1">
      <c r="A72" s="320">
        <v>61</v>
      </c>
      <c r="B72" s="474" t="s">
        <v>372</v>
      </c>
      <c r="C72" s="446" t="s">
        <v>239</v>
      </c>
      <c r="D72" s="446"/>
      <c r="E72" s="447" t="s">
        <v>349</v>
      </c>
      <c r="F72" s="448" t="s">
        <v>358</v>
      </c>
      <c r="G72" s="449" t="s">
        <v>239</v>
      </c>
      <c r="H72" s="452"/>
      <c r="I72" s="450">
        <v>20</v>
      </c>
      <c r="J72" s="450">
        <v>90</v>
      </c>
      <c r="K72" s="451">
        <f t="shared" si="1"/>
        <v>88.2</v>
      </c>
      <c r="L72" s="452" t="s">
        <v>374</v>
      </c>
      <c r="M72" s="450">
        <v>1</v>
      </c>
      <c r="N72" s="453"/>
      <c r="P72" s="169"/>
      <c r="Q72" s="144"/>
      <c r="R72" s="169"/>
      <c r="S72" s="169"/>
      <c r="T72" s="144"/>
      <c r="U72" s="169"/>
      <c r="V72" s="169"/>
      <c r="W72" s="169"/>
      <c r="X72" s="169"/>
      <c r="Y72" s="169"/>
      <c r="Z72" s="169"/>
      <c r="AA72" s="169"/>
      <c r="AB72" s="144"/>
      <c r="AC72" s="170"/>
      <c r="AD72" s="144"/>
      <c r="AE72" s="144"/>
      <c r="AF72" s="144"/>
      <c r="AG72" s="169"/>
      <c r="AH72" s="169"/>
      <c r="AI72" s="169"/>
      <c r="AJ72" s="169"/>
      <c r="AK72" s="169"/>
      <c r="AL72" s="169"/>
      <c r="AM72" s="144"/>
      <c r="AN72" s="169"/>
      <c r="AO72" s="169"/>
      <c r="AP72" s="170"/>
      <c r="AQ72" s="169"/>
      <c r="AR72" s="169"/>
      <c r="AS72" s="169"/>
      <c r="AT72" s="144"/>
      <c r="AU72" s="169"/>
      <c r="AV72" s="169"/>
      <c r="AW72" s="169"/>
      <c r="AX72" s="169"/>
      <c r="AY72" s="169"/>
      <c r="AZ72" s="169"/>
      <c r="BA72" s="169"/>
      <c r="BB72" s="169"/>
      <c r="BC72" s="144"/>
      <c r="BD72" s="169"/>
      <c r="BE72" s="169"/>
      <c r="BF72" s="169"/>
      <c r="BG72" s="169"/>
      <c r="BH72" s="144"/>
      <c r="BI72" s="169"/>
      <c r="BJ72" s="169"/>
      <c r="BK72" s="169"/>
      <c r="BL72" s="169"/>
      <c r="BM72" s="144"/>
      <c r="BN72" s="169"/>
      <c r="BO72" s="169"/>
      <c r="BP72" s="169"/>
      <c r="BQ72" s="169"/>
      <c r="BR72" s="144"/>
      <c r="BS72" s="169"/>
      <c r="BT72" s="170"/>
    </row>
    <row r="73" spans="1:72" ht="23.25" customHeight="1">
      <c r="A73" s="320">
        <v>62</v>
      </c>
      <c r="B73" s="474" t="s">
        <v>372</v>
      </c>
      <c r="C73" s="446" t="s">
        <v>239</v>
      </c>
      <c r="D73" s="446"/>
      <c r="E73" s="447" t="s">
        <v>349</v>
      </c>
      <c r="F73" s="448" t="s">
        <v>539</v>
      </c>
      <c r="G73" s="449" t="s">
        <v>239</v>
      </c>
      <c r="H73" s="452"/>
      <c r="I73" s="450">
        <v>20</v>
      </c>
      <c r="J73" s="450">
        <v>90</v>
      </c>
      <c r="K73" s="451">
        <f t="shared" si="1"/>
        <v>88.2</v>
      </c>
      <c r="L73" s="452" t="s">
        <v>374</v>
      </c>
      <c r="M73" s="450">
        <v>1</v>
      </c>
      <c r="N73" s="453"/>
      <c r="P73" s="169"/>
      <c r="Q73" s="144"/>
      <c r="R73" s="169"/>
      <c r="S73" s="169"/>
      <c r="T73" s="144"/>
      <c r="U73" s="169"/>
      <c r="V73" s="169"/>
      <c r="W73" s="169"/>
      <c r="X73" s="169"/>
      <c r="Y73" s="169"/>
      <c r="Z73" s="169"/>
      <c r="AA73" s="169"/>
      <c r="AB73" s="144"/>
      <c r="AC73" s="170"/>
      <c r="AD73" s="144"/>
      <c r="AE73" s="144"/>
      <c r="AF73" s="144"/>
      <c r="AG73" s="169"/>
      <c r="AH73" s="169"/>
      <c r="AI73" s="169"/>
      <c r="AJ73" s="169"/>
      <c r="AK73" s="169"/>
      <c r="AL73" s="169"/>
      <c r="AM73" s="144"/>
      <c r="AN73" s="169"/>
      <c r="AO73" s="169"/>
      <c r="AP73" s="170"/>
      <c r="AQ73" s="169"/>
      <c r="AR73" s="169"/>
      <c r="AS73" s="169"/>
      <c r="AT73" s="144"/>
      <c r="AU73" s="169"/>
      <c r="AV73" s="169"/>
      <c r="AW73" s="169"/>
      <c r="AX73" s="169"/>
      <c r="AY73" s="169"/>
      <c r="AZ73" s="169"/>
      <c r="BA73" s="169"/>
      <c r="BB73" s="169"/>
      <c r="BC73" s="144"/>
      <c r="BD73" s="169"/>
      <c r="BE73" s="169"/>
      <c r="BF73" s="169"/>
      <c r="BG73" s="169"/>
      <c r="BH73" s="144"/>
      <c r="BI73" s="169"/>
      <c r="BJ73" s="169"/>
      <c r="BK73" s="169"/>
      <c r="BL73" s="169"/>
      <c r="BM73" s="144"/>
      <c r="BN73" s="169"/>
      <c r="BO73" s="169"/>
      <c r="BP73" s="169"/>
      <c r="BQ73" s="169"/>
      <c r="BR73" s="144"/>
      <c r="BS73" s="169"/>
      <c r="BT73" s="170"/>
    </row>
    <row r="74" spans="1:72" ht="23.25" customHeight="1">
      <c r="A74" s="320">
        <v>63</v>
      </c>
      <c r="B74" s="474" t="s">
        <v>372</v>
      </c>
      <c r="C74" s="446" t="s">
        <v>239</v>
      </c>
      <c r="D74" s="446"/>
      <c r="E74" s="447" t="s">
        <v>349</v>
      </c>
      <c r="F74" s="448" t="s">
        <v>549</v>
      </c>
      <c r="G74" s="449" t="s">
        <v>239</v>
      </c>
      <c r="H74" s="452"/>
      <c r="I74" s="450">
        <v>20</v>
      </c>
      <c r="J74" s="450">
        <v>120</v>
      </c>
      <c r="K74" s="451">
        <f t="shared" si="1"/>
        <v>117.6</v>
      </c>
      <c r="L74" s="452" t="s">
        <v>374</v>
      </c>
      <c r="M74" s="450">
        <v>1</v>
      </c>
      <c r="N74" s="453"/>
      <c r="P74" s="169"/>
      <c r="Q74" s="144"/>
      <c r="R74" s="169"/>
      <c r="S74" s="169"/>
      <c r="T74" s="144"/>
      <c r="U74" s="169"/>
      <c r="V74" s="169"/>
      <c r="W74" s="169"/>
      <c r="X74" s="169"/>
      <c r="Y74" s="169"/>
      <c r="Z74" s="169"/>
      <c r="AA74" s="169"/>
      <c r="AB74" s="144"/>
      <c r="AC74" s="170"/>
      <c r="AD74" s="144"/>
      <c r="AE74" s="144"/>
      <c r="AF74" s="144"/>
      <c r="AG74" s="169"/>
      <c r="AH74" s="169"/>
      <c r="AI74" s="169"/>
      <c r="AJ74" s="169"/>
      <c r="AK74" s="169"/>
      <c r="AL74" s="169"/>
      <c r="AM74" s="144"/>
      <c r="AN74" s="169"/>
      <c r="AO74" s="169"/>
      <c r="AP74" s="170"/>
      <c r="AQ74" s="169"/>
      <c r="AR74" s="169"/>
      <c r="AS74" s="169"/>
      <c r="AT74" s="144"/>
      <c r="AU74" s="169"/>
      <c r="AV74" s="169"/>
      <c r="AW74" s="169"/>
      <c r="AX74" s="169"/>
      <c r="AY74" s="169"/>
      <c r="AZ74" s="169"/>
      <c r="BA74" s="169"/>
      <c r="BB74" s="169"/>
      <c r="BC74" s="144"/>
      <c r="BD74" s="169"/>
      <c r="BE74" s="169"/>
      <c r="BF74" s="169"/>
      <c r="BG74" s="169"/>
      <c r="BH74" s="144"/>
      <c r="BI74" s="169"/>
      <c r="BJ74" s="169"/>
      <c r="BK74" s="169"/>
      <c r="BL74" s="169"/>
      <c r="BM74" s="144"/>
      <c r="BN74" s="169"/>
      <c r="BO74" s="169"/>
      <c r="BP74" s="169"/>
      <c r="BQ74" s="169"/>
      <c r="BR74" s="144"/>
      <c r="BS74" s="169"/>
      <c r="BT74" s="170"/>
    </row>
    <row r="75" spans="1:72" ht="23.25" customHeight="1">
      <c r="A75" s="320">
        <v>64</v>
      </c>
      <c r="B75" s="474" t="s">
        <v>372</v>
      </c>
      <c r="C75" s="446" t="s">
        <v>239</v>
      </c>
      <c r="D75" s="446"/>
      <c r="E75" s="447" t="s">
        <v>349</v>
      </c>
      <c r="F75" s="448" t="s">
        <v>550</v>
      </c>
      <c r="G75" s="449" t="s">
        <v>239</v>
      </c>
      <c r="H75" s="452"/>
      <c r="I75" s="450">
        <v>20</v>
      </c>
      <c r="J75" s="450">
        <v>90</v>
      </c>
      <c r="K75" s="451">
        <f t="shared" si="1"/>
        <v>88.2</v>
      </c>
      <c r="L75" s="452" t="s">
        <v>374</v>
      </c>
      <c r="M75" s="450">
        <v>1</v>
      </c>
      <c r="N75" s="453"/>
      <c r="P75" s="169"/>
      <c r="Q75" s="144"/>
      <c r="R75" s="169"/>
      <c r="S75" s="169"/>
      <c r="T75" s="144"/>
      <c r="U75" s="169"/>
      <c r="V75" s="169"/>
      <c r="W75" s="169"/>
      <c r="X75" s="169"/>
      <c r="Y75" s="169"/>
      <c r="Z75" s="169"/>
      <c r="AA75" s="169"/>
      <c r="AB75" s="144"/>
      <c r="AC75" s="170"/>
      <c r="AD75" s="144"/>
      <c r="AE75" s="144"/>
      <c r="AF75" s="144"/>
      <c r="AG75" s="169"/>
      <c r="AH75" s="169"/>
      <c r="AI75" s="169"/>
      <c r="AJ75" s="169"/>
      <c r="AK75" s="169"/>
      <c r="AL75" s="169"/>
      <c r="AM75" s="144"/>
      <c r="AN75" s="169"/>
      <c r="AO75" s="169"/>
      <c r="AP75" s="170"/>
      <c r="AQ75" s="169"/>
      <c r="AR75" s="169"/>
      <c r="AS75" s="169"/>
      <c r="AT75" s="144"/>
      <c r="AU75" s="169"/>
      <c r="AV75" s="169"/>
      <c r="AW75" s="169"/>
      <c r="AX75" s="169"/>
      <c r="AY75" s="169"/>
      <c r="AZ75" s="169"/>
      <c r="BA75" s="169"/>
      <c r="BB75" s="169"/>
      <c r="BC75" s="144"/>
      <c r="BD75" s="169"/>
      <c r="BE75" s="169"/>
      <c r="BF75" s="169"/>
      <c r="BG75" s="169"/>
      <c r="BH75" s="144"/>
      <c r="BI75" s="169"/>
      <c r="BJ75" s="169"/>
      <c r="BK75" s="169"/>
      <c r="BL75" s="169"/>
      <c r="BM75" s="144"/>
      <c r="BN75" s="169"/>
      <c r="BO75" s="169"/>
      <c r="BP75" s="169"/>
      <c r="BQ75" s="169"/>
      <c r="BR75" s="144"/>
      <c r="BS75" s="169"/>
      <c r="BT75" s="170"/>
    </row>
    <row r="76" spans="1:72" ht="23.25" customHeight="1">
      <c r="A76" s="320">
        <v>65</v>
      </c>
      <c r="B76" s="474" t="s">
        <v>372</v>
      </c>
      <c r="C76" s="446" t="s">
        <v>239</v>
      </c>
      <c r="D76" s="446"/>
      <c r="E76" s="447" t="s">
        <v>349</v>
      </c>
      <c r="F76" s="448" t="s">
        <v>551</v>
      </c>
      <c r="G76" s="449" t="s">
        <v>239</v>
      </c>
      <c r="H76" s="452"/>
      <c r="I76" s="450">
        <v>20</v>
      </c>
      <c r="J76" s="450">
        <v>90</v>
      </c>
      <c r="K76" s="451">
        <f t="shared" si="1"/>
        <v>88.2</v>
      </c>
      <c r="L76" s="452" t="s">
        <v>374</v>
      </c>
      <c r="M76" s="450">
        <v>1</v>
      </c>
      <c r="N76" s="453"/>
      <c r="P76" s="169"/>
      <c r="Q76" s="144"/>
      <c r="R76" s="169"/>
      <c r="S76" s="169"/>
      <c r="T76" s="144"/>
      <c r="U76" s="169"/>
      <c r="V76" s="169"/>
      <c r="W76" s="169"/>
      <c r="X76" s="169"/>
      <c r="Y76" s="169"/>
      <c r="Z76" s="169"/>
      <c r="AA76" s="169"/>
      <c r="AB76" s="144"/>
      <c r="AC76" s="170"/>
      <c r="AD76" s="144"/>
      <c r="AE76" s="144"/>
      <c r="AF76" s="144"/>
      <c r="AG76" s="169"/>
      <c r="AH76" s="169"/>
      <c r="AI76" s="169"/>
      <c r="AJ76" s="169"/>
      <c r="AK76" s="169"/>
      <c r="AL76" s="169"/>
      <c r="AM76" s="144"/>
      <c r="AN76" s="169"/>
      <c r="AO76" s="169"/>
      <c r="AP76" s="170"/>
      <c r="AQ76" s="169"/>
      <c r="AR76" s="169"/>
      <c r="AS76" s="169"/>
      <c r="AT76" s="144"/>
      <c r="AU76" s="169"/>
      <c r="AV76" s="169"/>
      <c r="AW76" s="169"/>
      <c r="AX76" s="169"/>
      <c r="AY76" s="169"/>
      <c r="AZ76" s="169"/>
      <c r="BA76" s="169"/>
      <c r="BB76" s="169"/>
      <c r="BC76" s="144"/>
      <c r="BD76" s="169"/>
      <c r="BE76" s="169"/>
      <c r="BF76" s="169"/>
      <c r="BG76" s="169"/>
      <c r="BH76" s="144"/>
      <c r="BI76" s="169"/>
      <c r="BJ76" s="169"/>
      <c r="BK76" s="169"/>
      <c r="BL76" s="169"/>
      <c r="BM76" s="144"/>
      <c r="BN76" s="169"/>
      <c r="BO76" s="169"/>
      <c r="BP76" s="169"/>
      <c r="BQ76" s="169"/>
      <c r="BR76" s="144"/>
      <c r="BS76" s="169"/>
      <c r="BT76" s="170"/>
    </row>
    <row r="77" spans="1:72" ht="23.25" customHeight="1">
      <c r="A77" s="320">
        <v>66</v>
      </c>
      <c r="B77" s="474" t="s">
        <v>372</v>
      </c>
      <c r="C77" s="446" t="s">
        <v>239</v>
      </c>
      <c r="D77" s="446"/>
      <c r="E77" s="447" t="s">
        <v>349</v>
      </c>
      <c r="F77" s="448" t="s">
        <v>529</v>
      </c>
      <c r="G77" s="449" t="s">
        <v>239</v>
      </c>
      <c r="H77" s="452"/>
      <c r="I77" s="450">
        <v>20</v>
      </c>
      <c r="J77" s="450">
        <v>90</v>
      </c>
      <c r="K77" s="451">
        <f t="shared" si="1"/>
        <v>88.2</v>
      </c>
      <c r="L77" s="452" t="s">
        <v>374</v>
      </c>
      <c r="M77" s="450">
        <v>1</v>
      </c>
      <c r="N77" s="453"/>
      <c r="P77" s="169"/>
      <c r="Q77" s="144"/>
      <c r="R77" s="169"/>
      <c r="S77" s="169"/>
      <c r="T77" s="144"/>
      <c r="U77" s="169"/>
      <c r="V77" s="169"/>
      <c r="W77" s="169"/>
      <c r="X77" s="169"/>
      <c r="Y77" s="169"/>
      <c r="Z77" s="169"/>
      <c r="AA77" s="169"/>
      <c r="AB77" s="144"/>
      <c r="AC77" s="170"/>
      <c r="AD77" s="144"/>
      <c r="AE77" s="144"/>
      <c r="AF77" s="144"/>
      <c r="AG77" s="169"/>
      <c r="AH77" s="169"/>
      <c r="AI77" s="169"/>
      <c r="AJ77" s="169"/>
      <c r="AK77" s="169"/>
      <c r="AL77" s="169"/>
      <c r="AM77" s="144"/>
      <c r="AN77" s="169"/>
      <c r="AO77" s="169"/>
      <c r="AP77" s="170"/>
      <c r="AQ77" s="169"/>
      <c r="AR77" s="169"/>
      <c r="AS77" s="169"/>
      <c r="AT77" s="144"/>
      <c r="AU77" s="169"/>
      <c r="AV77" s="169"/>
      <c r="AW77" s="169"/>
      <c r="AX77" s="169"/>
      <c r="AY77" s="169"/>
      <c r="AZ77" s="169"/>
      <c r="BA77" s="169"/>
      <c r="BB77" s="169"/>
      <c r="BC77" s="144"/>
      <c r="BD77" s="169"/>
      <c r="BE77" s="169"/>
      <c r="BF77" s="169"/>
      <c r="BG77" s="169"/>
      <c r="BH77" s="144"/>
      <c r="BI77" s="169"/>
      <c r="BJ77" s="169"/>
      <c r="BK77" s="169"/>
      <c r="BL77" s="169"/>
      <c r="BM77" s="144"/>
      <c r="BN77" s="169"/>
      <c r="BO77" s="169"/>
      <c r="BP77" s="169"/>
      <c r="BQ77" s="169"/>
      <c r="BR77" s="144"/>
      <c r="BS77" s="169"/>
      <c r="BT77" s="170"/>
    </row>
    <row r="78" spans="1:72" ht="23.25" customHeight="1">
      <c r="A78" s="320">
        <v>67</v>
      </c>
      <c r="B78" s="474" t="s">
        <v>372</v>
      </c>
      <c r="C78" s="446" t="s">
        <v>239</v>
      </c>
      <c r="D78" s="446"/>
      <c r="E78" s="447" t="s">
        <v>349</v>
      </c>
      <c r="F78" s="448" t="s">
        <v>552</v>
      </c>
      <c r="G78" s="449" t="s">
        <v>239</v>
      </c>
      <c r="H78" s="452"/>
      <c r="I78" s="450">
        <v>20</v>
      </c>
      <c r="J78" s="450">
        <v>90</v>
      </c>
      <c r="K78" s="451">
        <f t="shared" si="1"/>
        <v>88.2</v>
      </c>
      <c r="L78" s="452" t="s">
        <v>374</v>
      </c>
      <c r="M78" s="450">
        <v>1</v>
      </c>
      <c r="N78" s="453"/>
      <c r="P78" s="169"/>
      <c r="Q78" s="144"/>
      <c r="R78" s="169"/>
      <c r="S78" s="169"/>
      <c r="T78" s="144"/>
      <c r="U78" s="169"/>
      <c r="V78" s="169"/>
      <c r="W78" s="169"/>
      <c r="X78" s="169"/>
      <c r="Y78" s="169"/>
      <c r="Z78" s="169"/>
      <c r="AA78" s="169"/>
      <c r="AB78" s="144"/>
      <c r="AC78" s="170"/>
      <c r="AD78" s="144"/>
      <c r="AE78" s="144"/>
      <c r="AF78" s="144"/>
      <c r="AG78" s="169"/>
      <c r="AH78" s="169"/>
      <c r="AI78" s="169"/>
      <c r="AJ78" s="169"/>
      <c r="AK78" s="169"/>
      <c r="AL78" s="169"/>
      <c r="AM78" s="144"/>
      <c r="AN78" s="169"/>
      <c r="AO78" s="169"/>
      <c r="AP78" s="170"/>
      <c r="AQ78" s="169"/>
      <c r="AR78" s="169"/>
      <c r="AS78" s="169"/>
      <c r="AT78" s="144"/>
      <c r="AU78" s="169"/>
      <c r="AV78" s="169"/>
      <c r="AW78" s="169"/>
      <c r="AX78" s="169"/>
      <c r="AY78" s="169"/>
      <c r="AZ78" s="169"/>
      <c r="BA78" s="169"/>
      <c r="BB78" s="169"/>
      <c r="BC78" s="144"/>
      <c r="BD78" s="169"/>
      <c r="BE78" s="169"/>
      <c r="BF78" s="169"/>
      <c r="BG78" s="169"/>
      <c r="BH78" s="144"/>
      <c r="BI78" s="169"/>
      <c r="BJ78" s="169"/>
      <c r="BK78" s="169"/>
      <c r="BL78" s="169"/>
      <c r="BM78" s="144"/>
      <c r="BN78" s="169"/>
      <c r="BO78" s="169"/>
      <c r="BP78" s="169"/>
      <c r="BQ78" s="169"/>
      <c r="BR78" s="144"/>
      <c r="BS78" s="169"/>
      <c r="BT78" s="170"/>
    </row>
    <row r="79" spans="1:72" ht="23.25" customHeight="1">
      <c r="A79" s="320">
        <v>68</v>
      </c>
      <c r="B79" s="474" t="s">
        <v>372</v>
      </c>
      <c r="C79" s="446" t="s">
        <v>239</v>
      </c>
      <c r="D79" s="446"/>
      <c r="E79" s="447" t="s">
        <v>349</v>
      </c>
      <c r="F79" s="448" t="s">
        <v>553</v>
      </c>
      <c r="G79" s="449" t="s">
        <v>239</v>
      </c>
      <c r="H79" s="452"/>
      <c r="I79" s="450">
        <v>20</v>
      </c>
      <c r="J79" s="450">
        <v>90</v>
      </c>
      <c r="K79" s="451">
        <f t="shared" si="1"/>
        <v>88.2</v>
      </c>
      <c r="L79" s="452" t="s">
        <v>374</v>
      </c>
      <c r="M79" s="450">
        <v>1</v>
      </c>
      <c r="N79" s="453"/>
      <c r="P79" s="169"/>
      <c r="Q79" s="144"/>
      <c r="R79" s="169"/>
      <c r="S79" s="169"/>
      <c r="T79" s="144"/>
      <c r="U79" s="169"/>
      <c r="V79" s="169"/>
      <c r="W79" s="169"/>
      <c r="X79" s="169"/>
      <c r="Y79" s="169"/>
      <c r="Z79" s="169"/>
      <c r="AA79" s="169"/>
      <c r="AB79" s="144"/>
      <c r="AC79" s="170"/>
      <c r="AD79" s="144"/>
      <c r="AE79" s="144"/>
      <c r="AF79" s="144"/>
      <c r="AG79" s="169"/>
      <c r="AH79" s="169"/>
      <c r="AI79" s="169"/>
      <c r="AJ79" s="169"/>
      <c r="AK79" s="169"/>
      <c r="AL79" s="169"/>
      <c r="AM79" s="144"/>
      <c r="AN79" s="169"/>
      <c r="AO79" s="169"/>
      <c r="AP79" s="170"/>
      <c r="AQ79" s="169"/>
      <c r="AR79" s="169"/>
      <c r="AS79" s="169"/>
      <c r="AT79" s="144"/>
      <c r="AU79" s="169"/>
      <c r="AV79" s="169"/>
      <c r="AW79" s="169"/>
      <c r="AX79" s="169"/>
      <c r="AY79" s="169"/>
      <c r="AZ79" s="169"/>
      <c r="BA79" s="169"/>
      <c r="BB79" s="169"/>
      <c r="BC79" s="144"/>
      <c r="BD79" s="169"/>
      <c r="BE79" s="169"/>
      <c r="BF79" s="169"/>
      <c r="BG79" s="169"/>
      <c r="BH79" s="144"/>
      <c r="BI79" s="169"/>
      <c r="BJ79" s="169"/>
      <c r="BK79" s="169"/>
      <c r="BL79" s="169"/>
      <c r="BM79" s="144"/>
      <c r="BN79" s="169"/>
      <c r="BO79" s="169"/>
      <c r="BP79" s="169"/>
      <c r="BQ79" s="169"/>
      <c r="BR79" s="144"/>
      <c r="BS79" s="169"/>
      <c r="BT79" s="170"/>
    </row>
    <row r="80" spans="1:72" ht="23.25" customHeight="1">
      <c r="A80" s="320">
        <v>69</v>
      </c>
      <c r="B80" s="474" t="s">
        <v>372</v>
      </c>
      <c r="C80" s="446" t="s">
        <v>239</v>
      </c>
      <c r="D80" s="446"/>
      <c r="E80" s="447" t="s">
        <v>349</v>
      </c>
      <c r="F80" s="448" t="s">
        <v>358</v>
      </c>
      <c r="G80" s="449" t="s">
        <v>239</v>
      </c>
      <c r="H80" s="452"/>
      <c r="I80" s="450">
        <v>20</v>
      </c>
      <c r="J80" s="450">
        <v>90</v>
      </c>
      <c r="K80" s="451">
        <f t="shared" si="1"/>
        <v>88.2</v>
      </c>
      <c r="L80" s="452" t="s">
        <v>374</v>
      </c>
      <c r="M80" s="450">
        <v>1</v>
      </c>
      <c r="N80" s="453"/>
      <c r="P80" s="169"/>
      <c r="Q80" s="144"/>
      <c r="R80" s="169"/>
      <c r="S80" s="169"/>
      <c r="T80" s="144"/>
      <c r="U80" s="169"/>
      <c r="V80" s="169"/>
      <c r="W80" s="169"/>
      <c r="X80" s="169"/>
      <c r="Y80" s="169"/>
      <c r="Z80" s="169"/>
      <c r="AA80" s="169"/>
      <c r="AB80" s="144"/>
      <c r="AC80" s="170"/>
      <c r="AD80" s="144"/>
      <c r="AE80" s="144"/>
      <c r="AF80" s="144"/>
      <c r="AG80" s="169"/>
      <c r="AH80" s="169"/>
      <c r="AI80" s="169"/>
      <c r="AJ80" s="169"/>
      <c r="AK80" s="169"/>
      <c r="AL80" s="169"/>
      <c r="AM80" s="144"/>
      <c r="AN80" s="169"/>
      <c r="AO80" s="169"/>
      <c r="AP80" s="170"/>
      <c r="AQ80" s="169"/>
      <c r="AR80" s="169"/>
      <c r="AS80" s="169"/>
      <c r="AT80" s="144"/>
      <c r="AU80" s="169"/>
      <c r="AV80" s="169"/>
      <c r="AW80" s="169"/>
      <c r="AX80" s="169"/>
      <c r="AY80" s="169"/>
      <c r="AZ80" s="169"/>
      <c r="BA80" s="169"/>
      <c r="BB80" s="169"/>
      <c r="BC80" s="144"/>
      <c r="BD80" s="169"/>
      <c r="BE80" s="169"/>
      <c r="BF80" s="169"/>
      <c r="BG80" s="169"/>
      <c r="BH80" s="144"/>
      <c r="BI80" s="169"/>
      <c r="BJ80" s="169"/>
      <c r="BK80" s="169"/>
      <c r="BL80" s="169"/>
      <c r="BM80" s="144"/>
      <c r="BN80" s="169"/>
      <c r="BO80" s="169"/>
      <c r="BP80" s="169"/>
      <c r="BQ80" s="169"/>
      <c r="BR80" s="144"/>
      <c r="BS80" s="169"/>
      <c r="BT80" s="170"/>
    </row>
    <row r="81" spans="1:72" ht="23.25" customHeight="1">
      <c r="A81" s="320">
        <v>70</v>
      </c>
      <c r="B81" s="474" t="s">
        <v>372</v>
      </c>
      <c r="C81" s="446" t="s">
        <v>239</v>
      </c>
      <c r="D81" s="446"/>
      <c r="E81" s="447" t="s">
        <v>349</v>
      </c>
      <c r="F81" s="448" t="s">
        <v>554</v>
      </c>
      <c r="G81" s="449" t="s">
        <v>239</v>
      </c>
      <c r="H81" s="452"/>
      <c r="I81" s="450">
        <v>20</v>
      </c>
      <c r="J81" s="450">
        <v>90</v>
      </c>
      <c r="K81" s="451">
        <f t="shared" si="1"/>
        <v>88.2</v>
      </c>
      <c r="L81" s="452" t="s">
        <v>374</v>
      </c>
      <c r="M81" s="450">
        <v>1</v>
      </c>
      <c r="N81" s="453"/>
      <c r="P81" s="169"/>
      <c r="Q81" s="144"/>
      <c r="R81" s="169"/>
      <c r="S81" s="169"/>
      <c r="T81" s="144"/>
      <c r="U81" s="169"/>
      <c r="V81" s="169"/>
      <c r="W81" s="169"/>
      <c r="X81" s="169"/>
      <c r="Y81" s="169"/>
      <c r="Z81" s="169"/>
      <c r="AA81" s="169"/>
      <c r="AB81" s="144"/>
      <c r="AC81" s="170"/>
      <c r="AD81" s="144"/>
      <c r="AE81" s="144"/>
      <c r="AF81" s="144"/>
      <c r="AG81" s="169"/>
      <c r="AH81" s="169"/>
      <c r="AI81" s="169"/>
      <c r="AJ81" s="169"/>
      <c r="AK81" s="169"/>
      <c r="AL81" s="169"/>
      <c r="AM81" s="144"/>
      <c r="AN81" s="169"/>
      <c r="AO81" s="169"/>
      <c r="AP81" s="170"/>
      <c r="AQ81" s="169"/>
      <c r="AR81" s="169"/>
      <c r="AS81" s="169"/>
      <c r="AT81" s="144"/>
      <c r="AU81" s="169"/>
      <c r="AV81" s="169"/>
      <c r="AW81" s="169"/>
      <c r="AX81" s="169"/>
      <c r="AY81" s="169"/>
      <c r="AZ81" s="169"/>
      <c r="BA81" s="169"/>
      <c r="BB81" s="169"/>
      <c r="BC81" s="144"/>
      <c r="BD81" s="169"/>
      <c r="BE81" s="169"/>
      <c r="BF81" s="169"/>
      <c r="BG81" s="169"/>
      <c r="BH81" s="144"/>
      <c r="BI81" s="169"/>
      <c r="BJ81" s="169"/>
      <c r="BK81" s="169"/>
      <c r="BL81" s="169"/>
      <c r="BM81" s="144"/>
      <c r="BN81" s="169"/>
      <c r="BO81" s="169"/>
      <c r="BP81" s="169"/>
      <c r="BQ81" s="169"/>
      <c r="BR81" s="144"/>
      <c r="BS81" s="169"/>
      <c r="BT81" s="170"/>
    </row>
    <row r="82" spans="1:72" ht="23.25" customHeight="1">
      <c r="A82" s="320">
        <v>71</v>
      </c>
      <c r="B82" s="474" t="s">
        <v>372</v>
      </c>
      <c r="C82" s="446" t="s">
        <v>239</v>
      </c>
      <c r="D82" s="446"/>
      <c r="E82" s="447" t="s">
        <v>349</v>
      </c>
      <c r="F82" s="448" t="s">
        <v>555</v>
      </c>
      <c r="G82" s="449" t="s">
        <v>239</v>
      </c>
      <c r="H82" s="452"/>
      <c r="I82" s="450">
        <v>20</v>
      </c>
      <c r="J82" s="450">
        <v>90</v>
      </c>
      <c r="K82" s="451">
        <f t="shared" si="1"/>
        <v>88.2</v>
      </c>
      <c r="L82" s="452" t="s">
        <v>374</v>
      </c>
      <c r="M82" s="450">
        <v>1</v>
      </c>
      <c r="N82" s="453"/>
      <c r="P82" s="169"/>
      <c r="Q82" s="144"/>
      <c r="R82" s="169"/>
      <c r="S82" s="169"/>
      <c r="T82" s="144"/>
      <c r="U82" s="169"/>
      <c r="V82" s="169"/>
      <c r="W82" s="169"/>
      <c r="X82" s="169"/>
      <c r="Y82" s="169"/>
      <c r="Z82" s="169"/>
      <c r="AA82" s="169"/>
      <c r="AB82" s="144"/>
      <c r="AC82" s="170"/>
      <c r="AD82" s="144"/>
      <c r="AE82" s="144"/>
      <c r="AF82" s="144"/>
      <c r="AG82" s="169"/>
      <c r="AH82" s="169"/>
      <c r="AI82" s="169"/>
      <c r="AJ82" s="169"/>
      <c r="AK82" s="169"/>
      <c r="AL82" s="169"/>
      <c r="AM82" s="144"/>
      <c r="AN82" s="169"/>
      <c r="AO82" s="169"/>
      <c r="AP82" s="170"/>
      <c r="AQ82" s="169"/>
      <c r="AR82" s="169"/>
      <c r="AS82" s="169"/>
      <c r="AT82" s="144"/>
      <c r="AU82" s="169"/>
      <c r="AV82" s="169"/>
      <c r="AW82" s="169"/>
      <c r="AX82" s="169"/>
      <c r="AY82" s="169"/>
      <c r="AZ82" s="169"/>
      <c r="BA82" s="169"/>
      <c r="BB82" s="169"/>
      <c r="BC82" s="144"/>
      <c r="BD82" s="169"/>
      <c r="BE82" s="169"/>
      <c r="BF82" s="169"/>
      <c r="BG82" s="169"/>
      <c r="BH82" s="144"/>
      <c r="BI82" s="169"/>
      <c r="BJ82" s="169"/>
      <c r="BK82" s="169"/>
      <c r="BL82" s="169"/>
      <c r="BM82" s="144"/>
      <c r="BN82" s="169"/>
      <c r="BO82" s="169"/>
      <c r="BP82" s="169"/>
      <c r="BQ82" s="169"/>
      <c r="BR82" s="144"/>
      <c r="BS82" s="169"/>
      <c r="BT82" s="170"/>
    </row>
    <row r="83" spans="1:72" ht="23.25" customHeight="1">
      <c r="A83" s="320">
        <v>72</v>
      </c>
      <c r="B83" s="474" t="s">
        <v>372</v>
      </c>
      <c r="C83" s="446" t="s">
        <v>239</v>
      </c>
      <c r="D83" s="446"/>
      <c r="E83" s="447" t="s">
        <v>349</v>
      </c>
      <c r="F83" s="448" t="s">
        <v>358</v>
      </c>
      <c r="G83" s="449" t="s">
        <v>239</v>
      </c>
      <c r="H83" s="452"/>
      <c r="I83" s="450">
        <v>20</v>
      </c>
      <c r="J83" s="450">
        <v>90</v>
      </c>
      <c r="K83" s="451">
        <f t="shared" si="1"/>
        <v>88.2</v>
      </c>
      <c r="L83" s="452" t="s">
        <v>374</v>
      </c>
      <c r="M83" s="450">
        <v>1</v>
      </c>
      <c r="N83" s="453"/>
      <c r="P83" s="169"/>
      <c r="Q83" s="144"/>
      <c r="R83" s="169"/>
      <c r="S83" s="169"/>
      <c r="T83" s="144"/>
      <c r="U83" s="169"/>
      <c r="V83" s="169"/>
      <c r="W83" s="169"/>
      <c r="X83" s="169"/>
      <c r="Y83" s="169"/>
      <c r="Z83" s="169"/>
      <c r="AA83" s="169"/>
      <c r="AB83" s="144"/>
      <c r="AC83" s="170"/>
      <c r="AD83" s="144"/>
      <c r="AE83" s="144"/>
      <c r="AF83" s="144"/>
      <c r="AG83" s="169"/>
      <c r="AH83" s="169"/>
      <c r="AI83" s="169"/>
      <c r="AJ83" s="169"/>
      <c r="AK83" s="169"/>
      <c r="AL83" s="169"/>
      <c r="AM83" s="144"/>
      <c r="AN83" s="169"/>
      <c r="AO83" s="169"/>
      <c r="AP83" s="170"/>
      <c r="AQ83" s="169"/>
      <c r="AR83" s="169"/>
      <c r="AS83" s="169"/>
      <c r="AT83" s="144"/>
      <c r="AU83" s="169"/>
      <c r="AV83" s="169"/>
      <c r="AW83" s="169"/>
      <c r="AX83" s="169"/>
      <c r="AY83" s="169"/>
      <c r="AZ83" s="169"/>
      <c r="BA83" s="169"/>
      <c r="BB83" s="169"/>
      <c r="BC83" s="144"/>
      <c r="BD83" s="169"/>
      <c r="BE83" s="169"/>
      <c r="BF83" s="169"/>
      <c r="BG83" s="169"/>
      <c r="BH83" s="144"/>
      <c r="BI83" s="169"/>
      <c r="BJ83" s="169"/>
      <c r="BK83" s="169"/>
      <c r="BL83" s="169"/>
      <c r="BM83" s="144"/>
      <c r="BN83" s="169"/>
      <c r="BO83" s="169"/>
      <c r="BP83" s="169"/>
      <c r="BQ83" s="169"/>
      <c r="BR83" s="144"/>
      <c r="BS83" s="169"/>
      <c r="BT83" s="170"/>
    </row>
    <row r="84" spans="1:72" ht="23.25" customHeight="1">
      <c r="A84" s="320">
        <v>73</v>
      </c>
      <c r="B84" s="474" t="s">
        <v>372</v>
      </c>
      <c r="C84" s="446" t="s">
        <v>239</v>
      </c>
      <c r="D84" s="446"/>
      <c r="E84" s="447" t="s">
        <v>349</v>
      </c>
      <c r="F84" s="448" t="s">
        <v>529</v>
      </c>
      <c r="G84" s="449" t="s">
        <v>239</v>
      </c>
      <c r="H84" s="452"/>
      <c r="I84" s="450">
        <v>20</v>
      </c>
      <c r="J84" s="450">
        <v>90</v>
      </c>
      <c r="K84" s="451">
        <f t="shared" si="1"/>
        <v>88.2</v>
      </c>
      <c r="L84" s="452" t="s">
        <v>374</v>
      </c>
      <c r="M84" s="450">
        <v>1</v>
      </c>
      <c r="N84" s="453"/>
      <c r="P84" s="169"/>
      <c r="Q84" s="144"/>
      <c r="R84" s="169"/>
      <c r="S84" s="169"/>
      <c r="T84" s="144"/>
      <c r="U84" s="169"/>
      <c r="V84" s="169"/>
      <c r="W84" s="169"/>
      <c r="X84" s="169"/>
      <c r="Y84" s="169"/>
      <c r="Z84" s="169"/>
      <c r="AA84" s="169"/>
      <c r="AB84" s="144"/>
      <c r="AC84" s="170"/>
      <c r="AD84" s="144"/>
      <c r="AE84" s="144"/>
      <c r="AF84" s="144"/>
      <c r="AG84" s="169"/>
      <c r="AH84" s="169"/>
      <c r="AI84" s="169"/>
      <c r="AJ84" s="169"/>
      <c r="AK84" s="169"/>
      <c r="AL84" s="169"/>
      <c r="AM84" s="144"/>
      <c r="AN84" s="169"/>
      <c r="AO84" s="169"/>
      <c r="AP84" s="170"/>
      <c r="AQ84" s="169"/>
      <c r="AR84" s="169"/>
      <c r="AS84" s="169"/>
      <c r="AT84" s="144"/>
      <c r="AU84" s="169"/>
      <c r="AV84" s="169"/>
      <c r="AW84" s="169"/>
      <c r="AX84" s="169"/>
      <c r="AY84" s="169"/>
      <c r="AZ84" s="169"/>
      <c r="BA84" s="169"/>
      <c r="BB84" s="169"/>
      <c r="BC84" s="144"/>
      <c r="BD84" s="169"/>
      <c r="BE84" s="169"/>
      <c r="BF84" s="169"/>
      <c r="BG84" s="169"/>
      <c r="BH84" s="144"/>
      <c r="BI84" s="169"/>
      <c r="BJ84" s="169"/>
      <c r="BK84" s="169"/>
      <c r="BL84" s="169"/>
      <c r="BM84" s="144"/>
      <c r="BN84" s="169"/>
      <c r="BO84" s="169"/>
      <c r="BP84" s="169"/>
      <c r="BQ84" s="169"/>
      <c r="BR84" s="144"/>
      <c r="BS84" s="169"/>
      <c r="BT84" s="170"/>
    </row>
    <row r="85" spans="1:72" ht="23.25" customHeight="1">
      <c r="A85" s="320">
        <v>74</v>
      </c>
      <c r="B85" s="474" t="s">
        <v>372</v>
      </c>
      <c r="C85" s="446" t="s">
        <v>239</v>
      </c>
      <c r="D85" s="446"/>
      <c r="E85" s="447" t="s">
        <v>349</v>
      </c>
      <c r="F85" s="448" t="s">
        <v>578</v>
      </c>
      <c r="G85" s="449" t="s">
        <v>239</v>
      </c>
      <c r="H85" s="452"/>
      <c r="I85" s="450">
        <v>20</v>
      </c>
      <c r="J85" s="450">
        <v>90</v>
      </c>
      <c r="K85" s="451">
        <f t="shared" si="1"/>
        <v>88.2</v>
      </c>
      <c r="L85" s="452" t="s">
        <v>374</v>
      </c>
      <c r="M85" s="450">
        <v>1</v>
      </c>
      <c r="N85" s="453"/>
      <c r="P85" s="169"/>
      <c r="Q85" s="144"/>
      <c r="R85" s="169"/>
      <c r="S85" s="169"/>
      <c r="T85" s="144"/>
      <c r="U85" s="169"/>
      <c r="V85" s="169"/>
      <c r="W85" s="169"/>
      <c r="X85" s="169"/>
      <c r="Y85" s="169"/>
      <c r="Z85" s="169"/>
      <c r="AA85" s="169"/>
      <c r="AB85" s="144"/>
      <c r="AC85" s="170"/>
      <c r="AD85" s="144"/>
      <c r="AE85" s="144"/>
      <c r="AF85" s="144"/>
      <c r="AG85" s="169"/>
      <c r="AH85" s="169"/>
      <c r="AI85" s="169"/>
      <c r="AJ85" s="169"/>
      <c r="AK85" s="169"/>
      <c r="AL85" s="169"/>
      <c r="AM85" s="144"/>
      <c r="AN85" s="169"/>
      <c r="AO85" s="169"/>
      <c r="AP85" s="170"/>
      <c r="AQ85" s="169"/>
      <c r="AR85" s="169"/>
      <c r="AS85" s="169"/>
      <c r="AT85" s="144"/>
      <c r="AU85" s="169"/>
      <c r="AV85" s="169"/>
      <c r="AW85" s="169"/>
      <c r="AX85" s="169"/>
      <c r="AY85" s="169"/>
      <c r="AZ85" s="169"/>
      <c r="BA85" s="169"/>
      <c r="BB85" s="169"/>
      <c r="BC85" s="144"/>
      <c r="BD85" s="169"/>
      <c r="BE85" s="169"/>
      <c r="BF85" s="169"/>
      <c r="BG85" s="169"/>
      <c r="BH85" s="144"/>
      <c r="BI85" s="169"/>
      <c r="BJ85" s="169"/>
      <c r="BK85" s="169"/>
      <c r="BL85" s="169"/>
      <c r="BM85" s="144"/>
      <c r="BN85" s="169"/>
      <c r="BO85" s="169"/>
      <c r="BP85" s="169"/>
      <c r="BQ85" s="169"/>
      <c r="BR85" s="144"/>
      <c r="BS85" s="169"/>
      <c r="BT85" s="170"/>
    </row>
    <row r="86" spans="1:72" ht="23.25" customHeight="1">
      <c r="A86" s="320">
        <v>75</v>
      </c>
      <c r="B86" s="474" t="s">
        <v>372</v>
      </c>
      <c r="C86" s="446" t="s">
        <v>239</v>
      </c>
      <c r="D86" s="446"/>
      <c r="E86" s="447" t="s">
        <v>349</v>
      </c>
      <c r="F86" s="448" t="s">
        <v>539</v>
      </c>
      <c r="G86" s="449" t="s">
        <v>239</v>
      </c>
      <c r="H86" s="452"/>
      <c r="I86" s="450">
        <v>20</v>
      </c>
      <c r="J86" s="450">
        <v>90</v>
      </c>
      <c r="K86" s="451">
        <f t="shared" si="1"/>
        <v>88.2</v>
      </c>
      <c r="L86" s="452" t="s">
        <v>374</v>
      </c>
      <c r="M86" s="450">
        <v>1</v>
      </c>
      <c r="N86" s="453"/>
      <c r="P86" s="169"/>
      <c r="Q86" s="144"/>
      <c r="R86" s="169"/>
      <c r="S86" s="169"/>
      <c r="T86" s="144"/>
      <c r="U86" s="169"/>
      <c r="V86" s="169"/>
      <c r="W86" s="169"/>
      <c r="X86" s="169"/>
      <c r="Y86" s="169"/>
      <c r="Z86" s="169"/>
      <c r="AA86" s="169"/>
      <c r="AB86" s="144"/>
      <c r="AC86" s="170"/>
      <c r="AD86" s="144"/>
      <c r="AE86" s="144"/>
      <c r="AF86" s="144"/>
      <c r="AG86" s="169"/>
      <c r="AH86" s="169"/>
      <c r="AI86" s="169"/>
      <c r="AJ86" s="169"/>
      <c r="AK86" s="169"/>
      <c r="AL86" s="169"/>
      <c r="AM86" s="144"/>
      <c r="AN86" s="169"/>
      <c r="AO86" s="169"/>
      <c r="AP86" s="170"/>
      <c r="AQ86" s="169"/>
      <c r="AR86" s="169"/>
      <c r="AS86" s="169"/>
      <c r="AT86" s="144"/>
      <c r="AU86" s="169"/>
      <c r="AV86" s="169"/>
      <c r="AW86" s="169"/>
      <c r="AX86" s="169"/>
      <c r="AY86" s="169"/>
      <c r="AZ86" s="169"/>
      <c r="BA86" s="169"/>
      <c r="BB86" s="169"/>
      <c r="BC86" s="144"/>
      <c r="BD86" s="169"/>
      <c r="BE86" s="169"/>
      <c r="BF86" s="169"/>
      <c r="BG86" s="169"/>
      <c r="BH86" s="144"/>
      <c r="BI86" s="169"/>
      <c r="BJ86" s="169"/>
      <c r="BK86" s="169"/>
      <c r="BL86" s="169"/>
      <c r="BM86" s="144"/>
      <c r="BN86" s="169"/>
      <c r="BO86" s="169"/>
      <c r="BP86" s="169"/>
      <c r="BQ86" s="169"/>
      <c r="BR86" s="144"/>
      <c r="BS86" s="169"/>
      <c r="BT86" s="170"/>
    </row>
    <row r="87" spans="1:72" ht="23.25" customHeight="1">
      <c r="A87" s="320">
        <v>76</v>
      </c>
      <c r="B87" s="474" t="s">
        <v>372</v>
      </c>
      <c r="C87" s="446" t="s">
        <v>239</v>
      </c>
      <c r="D87" s="446"/>
      <c r="E87" s="447" t="s">
        <v>349</v>
      </c>
      <c r="F87" s="448" t="s">
        <v>556</v>
      </c>
      <c r="G87" s="449" t="s">
        <v>239</v>
      </c>
      <c r="H87" s="452"/>
      <c r="I87" s="450">
        <v>20</v>
      </c>
      <c r="J87" s="450">
        <v>120</v>
      </c>
      <c r="K87" s="451">
        <f t="shared" si="1"/>
        <v>117.6</v>
      </c>
      <c r="L87" s="452" t="s">
        <v>374</v>
      </c>
      <c r="M87" s="450">
        <v>1</v>
      </c>
      <c r="N87" s="453"/>
      <c r="P87" s="169"/>
      <c r="Q87" s="144"/>
      <c r="R87" s="169"/>
      <c r="S87" s="169"/>
      <c r="T87" s="144"/>
      <c r="U87" s="169"/>
      <c r="V87" s="169"/>
      <c r="W87" s="169"/>
      <c r="X87" s="169"/>
      <c r="Y87" s="169"/>
      <c r="Z87" s="169"/>
      <c r="AA87" s="169"/>
      <c r="AB87" s="144"/>
      <c r="AC87" s="170"/>
      <c r="AD87" s="144"/>
      <c r="AE87" s="144"/>
      <c r="AF87" s="144"/>
      <c r="AG87" s="169"/>
      <c r="AH87" s="169"/>
      <c r="AI87" s="169"/>
      <c r="AJ87" s="169"/>
      <c r="AK87" s="169"/>
      <c r="AL87" s="169"/>
      <c r="AM87" s="144"/>
      <c r="AN87" s="169"/>
      <c r="AO87" s="169"/>
      <c r="AP87" s="170"/>
      <c r="AQ87" s="169"/>
      <c r="AR87" s="169"/>
      <c r="AS87" s="169"/>
      <c r="AT87" s="144"/>
      <c r="AU87" s="169"/>
      <c r="AV87" s="169"/>
      <c r="AW87" s="169"/>
      <c r="AX87" s="169"/>
      <c r="AY87" s="169"/>
      <c r="AZ87" s="169"/>
      <c r="BA87" s="169"/>
      <c r="BB87" s="169"/>
      <c r="BC87" s="144"/>
      <c r="BD87" s="169"/>
      <c r="BE87" s="169"/>
      <c r="BF87" s="169"/>
      <c r="BG87" s="169"/>
      <c r="BH87" s="144"/>
      <c r="BI87" s="169"/>
      <c r="BJ87" s="169"/>
      <c r="BK87" s="169"/>
      <c r="BL87" s="169"/>
      <c r="BM87" s="144"/>
      <c r="BN87" s="169"/>
      <c r="BO87" s="169"/>
      <c r="BP87" s="169"/>
      <c r="BQ87" s="169"/>
      <c r="BR87" s="144"/>
      <c r="BS87" s="169"/>
      <c r="BT87" s="170"/>
    </row>
    <row r="88" spans="1:72" ht="23.25" customHeight="1">
      <c r="A88" s="320">
        <v>77</v>
      </c>
      <c r="B88" s="474" t="s">
        <v>372</v>
      </c>
      <c r="C88" s="446" t="s">
        <v>239</v>
      </c>
      <c r="D88" s="446"/>
      <c r="E88" s="447" t="s">
        <v>349</v>
      </c>
      <c r="F88" s="448" t="s">
        <v>529</v>
      </c>
      <c r="G88" s="449" t="s">
        <v>239</v>
      </c>
      <c r="H88" s="452"/>
      <c r="I88" s="450">
        <v>20</v>
      </c>
      <c r="J88" s="450">
        <v>90</v>
      </c>
      <c r="K88" s="451">
        <f t="shared" si="1"/>
        <v>88.2</v>
      </c>
      <c r="L88" s="452" t="s">
        <v>374</v>
      </c>
      <c r="M88" s="450">
        <v>1</v>
      </c>
      <c r="N88" s="453"/>
      <c r="P88" s="169"/>
      <c r="Q88" s="144"/>
      <c r="R88" s="169"/>
      <c r="S88" s="169"/>
      <c r="T88" s="144"/>
      <c r="U88" s="169"/>
      <c r="V88" s="169"/>
      <c r="W88" s="169"/>
      <c r="X88" s="169"/>
      <c r="Y88" s="169"/>
      <c r="Z88" s="169"/>
      <c r="AA88" s="169"/>
      <c r="AB88" s="144"/>
      <c r="AC88" s="170"/>
      <c r="AD88" s="144"/>
      <c r="AE88" s="144"/>
      <c r="AF88" s="144"/>
      <c r="AG88" s="169"/>
      <c r="AH88" s="169"/>
      <c r="AI88" s="169"/>
      <c r="AJ88" s="169"/>
      <c r="AK88" s="169"/>
      <c r="AL88" s="169"/>
      <c r="AM88" s="144"/>
      <c r="AN88" s="169"/>
      <c r="AO88" s="169"/>
      <c r="AP88" s="170"/>
      <c r="AQ88" s="169"/>
      <c r="AR88" s="169"/>
      <c r="AS88" s="169"/>
      <c r="AT88" s="144"/>
      <c r="AU88" s="169"/>
      <c r="AV88" s="169"/>
      <c r="AW88" s="169"/>
      <c r="AX88" s="169"/>
      <c r="AY88" s="169"/>
      <c r="AZ88" s="169"/>
      <c r="BA88" s="169"/>
      <c r="BB88" s="169"/>
      <c r="BC88" s="144"/>
      <c r="BD88" s="169"/>
      <c r="BE88" s="169"/>
      <c r="BF88" s="169"/>
      <c r="BG88" s="169"/>
      <c r="BH88" s="144"/>
      <c r="BI88" s="169"/>
      <c r="BJ88" s="169"/>
      <c r="BK88" s="169"/>
      <c r="BL88" s="169"/>
      <c r="BM88" s="144"/>
      <c r="BN88" s="169"/>
      <c r="BO88" s="169"/>
      <c r="BP88" s="169"/>
      <c r="BQ88" s="169"/>
      <c r="BR88" s="144"/>
      <c r="BS88" s="169"/>
      <c r="BT88" s="170"/>
    </row>
    <row r="89" spans="1:72" ht="23.25" customHeight="1">
      <c r="A89" s="320">
        <v>78</v>
      </c>
      <c r="B89" s="474" t="s">
        <v>372</v>
      </c>
      <c r="C89" s="446" t="s">
        <v>239</v>
      </c>
      <c r="D89" s="446"/>
      <c r="E89" s="447" t="s">
        <v>349</v>
      </c>
      <c r="F89" s="448" t="s">
        <v>358</v>
      </c>
      <c r="G89" s="449" t="s">
        <v>239</v>
      </c>
      <c r="H89" s="452"/>
      <c r="I89" s="450">
        <v>20</v>
      </c>
      <c r="J89" s="450">
        <v>90</v>
      </c>
      <c r="K89" s="451">
        <f t="shared" si="1"/>
        <v>88.2</v>
      </c>
      <c r="L89" s="452" t="s">
        <v>374</v>
      </c>
      <c r="M89" s="450">
        <v>1</v>
      </c>
      <c r="N89" s="453"/>
      <c r="P89" s="169"/>
      <c r="Q89" s="144"/>
      <c r="R89" s="169"/>
      <c r="S89" s="169"/>
      <c r="T89" s="144"/>
      <c r="U89" s="169"/>
      <c r="V89" s="169"/>
      <c r="W89" s="169"/>
      <c r="X89" s="169"/>
      <c r="Y89" s="169"/>
      <c r="Z89" s="169"/>
      <c r="AA89" s="169"/>
      <c r="AB89" s="144"/>
      <c r="AC89" s="170"/>
      <c r="AD89" s="144"/>
      <c r="AE89" s="144"/>
      <c r="AF89" s="144"/>
      <c r="AG89" s="169"/>
      <c r="AH89" s="169"/>
      <c r="AI89" s="169"/>
      <c r="AJ89" s="169"/>
      <c r="AK89" s="169"/>
      <c r="AL89" s="169"/>
      <c r="AM89" s="144"/>
      <c r="AN89" s="169"/>
      <c r="AO89" s="169"/>
      <c r="AP89" s="170"/>
      <c r="AQ89" s="169"/>
      <c r="AR89" s="169"/>
      <c r="AS89" s="169"/>
      <c r="AT89" s="144"/>
      <c r="AU89" s="169"/>
      <c r="AV89" s="169"/>
      <c r="AW89" s="169"/>
      <c r="AX89" s="169"/>
      <c r="AY89" s="169"/>
      <c r="AZ89" s="169"/>
      <c r="BA89" s="169"/>
      <c r="BB89" s="169"/>
      <c r="BC89" s="144"/>
      <c r="BD89" s="169"/>
      <c r="BE89" s="169"/>
      <c r="BF89" s="169"/>
      <c r="BG89" s="169"/>
      <c r="BH89" s="144"/>
      <c r="BI89" s="169"/>
      <c r="BJ89" s="169"/>
      <c r="BK89" s="169"/>
      <c r="BL89" s="169"/>
      <c r="BM89" s="144"/>
      <c r="BN89" s="169"/>
      <c r="BO89" s="169"/>
      <c r="BP89" s="169"/>
      <c r="BQ89" s="169"/>
      <c r="BR89" s="144"/>
      <c r="BS89" s="169"/>
      <c r="BT89" s="170"/>
    </row>
    <row r="90" spans="1:72" ht="23.25" customHeight="1">
      <c r="A90" s="320">
        <v>79</v>
      </c>
      <c r="B90" s="474" t="s">
        <v>372</v>
      </c>
      <c r="C90" s="446" t="s">
        <v>239</v>
      </c>
      <c r="D90" s="446"/>
      <c r="E90" s="447" t="s">
        <v>349</v>
      </c>
      <c r="F90" s="448" t="s">
        <v>557</v>
      </c>
      <c r="G90" s="449" t="s">
        <v>239</v>
      </c>
      <c r="H90" s="452"/>
      <c r="I90" s="450">
        <v>20</v>
      </c>
      <c r="J90" s="450">
        <v>120</v>
      </c>
      <c r="K90" s="451">
        <f t="shared" si="1"/>
        <v>117.6</v>
      </c>
      <c r="L90" s="452" t="s">
        <v>374</v>
      </c>
      <c r="M90" s="450">
        <v>1</v>
      </c>
      <c r="N90" s="453"/>
      <c r="P90" s="169"/>
      <c r="Q90" s="144"/>
      <c r="R90" s="169"/>
      <c r="S90" s="169"/>
      <c r="T90" s="144"/>
      <c r="U90" s="169"/>
      <c r="V90" s="169"/>
      <c r="W90" s="169"/>
      <c r="X90" s="169"/>
      <c r="Y90" s="169"/>
      <c r="Z90" s="169"/>
      <c r="AA90" s="169"/>
      <c r="AB90" s="144"/>
      <c r="AC90" s="170"/>
      <c r="AD90" s="144"/>
      <c r="AE90" s="144"/>
      <c r="AF90" s="144"/>
      <c r="AG90" s="169"/>
      <c r="AH90" s="169"/>
      <c r="AI90" s="169"/>
      <c r="AJ90" s="169"/>
      <c r="AK90" s="169"/>
      <c r="AL90" s="169"/>
      <c r="AM90" s="144"/>
      <c r="AN90" s="169"/>
      <c r="AO90" s="169"/>
      <c r="AP90" s="170"/>
      <c r="AQ90" s="169"/>
      <c r="AR90" s="169"/>
      <c r="AS90" s="169"/>
      <c r="AT90" s="144"/>
      <c r="AU90" s="169"/>
      <c r="AV90" s="169"/>
      <c r="AW90" s="169"/>
      <c r="AX90" s="169"/>
      <c r="AY90" s="169"/>
      <c r="AZ90" s="169"/>
      <c r="BA90" s="169"/>
      <c r="BB90" s="169"/>
      <c r="BC90" s="144"/>
      <c r="BD90" s="169"/>
      <c r="BE90" s="169"/>
      <c r="BF90" s="169"/>
      <c r="BG90" s="169"/>
      <c r="BH90" s="144"/>
      <c r="BI90" s="169"/>
      <c r="BJ90" s="169"/>
      <c r="BK90" s="169"/>
      <c r="BL90" s="169"/>
      <c r="BM90" s="144"/>
      <c r="BN90" s="169"/>
      <c r="BO90" s="169"/>
      <c r="BP90" s="169"/>
      <c r="BQ90" s="169"/>
      <c r="BR90" s="144"/>
      <c r="BS90" s="169"/>
      <c r="BT90" s="170"/>
    </row>
    <row r="91" spans="1:72" ht="23.25" customHeight="1">
      <c r="A91" s="320">
        <v>80</v>
      </c>
      <c r="B91" s="474" t="s">
        <v>372</v>
      </c>
      <c r="C91" s="446" t="s">
        <v>239</v>
      </c>
      <c r="D91" s="446"/>
      <c r="E91" s="447" t="s">
        <v>349</v>
      </c>
      <c r="F91" s="448" t="s">
        <v>539</v>
      </c>
      <c r="G91" s="449" t="s">
        <v>239</v>
      </c>
      <c r="H91" s="452"/>
      <c r="I91" s="450">
        <v>20</v>
      </c>
      <c r="J91" s="450">
        <v>90</v>
      </c>
      <c r="K91" s="451">
        <f t="shared" si="1"/>
        <v>88.2</v>
      </c>
      <c r="L91" s="452" t="s">
        <v>374</v>
      </c>
      <c r="M91" s="450">
        <v>1</v>
      </c>
      <c r="N91" s="453"/>
      <c r="P91" s="169"/>
      <c r="Q91" s="144"/>
      <c r="R91" s="169"/>
      <c r="S91" s="169"/>
      <c r="T91" s="144"/>
      <c r="U91" s="169"/>
      <c r="V91" s="169"/>
      <c r="W91" s="169"/>
      <c r="X91" s="169"/>
      <c r="Y91" s="169"/>
      <c r="Z91" s="169"/>
      <c r="AA91" s="169"/>
      <c r="AB91" s="144"/>
      <c r="AC91" s="170"/>
      <c r="AD91" s="144"/>
      <c r="AE91" s="144"/>
      <c r="AF91" s="144"/>
      <c r="AG91" s="169"/>
      <c r="AH91" s="169"/>
      <c r="AI91" s="169"/>
      <c r="AJ91" s="169"/>
      <c r="AK91" s="169"/>
      <c r="AL91" s="169"/>
      <c r="AM91" s="144"/>
      <c r="AN91" s="169"/>
      <c r="AO91" s="169"/>
      <c r="AP91" s="170"/>
      <c r="AQ91" s="169"/>
      <c r="AR91" s="169"/>
      <c r="AS91" s="169"/>
      <c r="AT91" s="144"/>
      <c r="AU91" s="169"/>
      <c r="AV91" s="169"/>
      <c r="AW91" s="169"/>
      <c r="AX91" s="169"/>
      <c r="AY91" s="169"/>
      <c r="AZ91" s="169"/>
      <c r="BA91" s="169"/>
      <c r="BB91" s="169"/>
      <c r="BC91" s="144"/>
      <c r="BD91" s="169"/>
      <c r="BE91" s="169"/>
      <c r="BF91" s="169"/>
      <c r="BG91" s="169"/>
      <c r="BH91" s="144"/>
      <c r="BI91" s="169"/>
      <c r="BJ91" s="169"/>
      <c r="BK91" s="169"/>
      <c r="BL91" s="169"/>
      <c r="BM91" s="144"/>
      <c r="BN91" s="169"/>
      <c r="BO91" s="169"/>
      <c r="BP91" s="169"/>
      <c r="BQ91" s="169"/>
      <c r="BR91" s="144"/>
      <c r="BS91" s="169"/>
      <c r="BT91" s="170"/>
    </row>
    <row r="92" spans="1:72" ht="23.25" customHeight="1">
      <c r="A92" s="320">
        <v>81</v>
      </c>
      <c r="B92" s="474" t="s">
        <v>372</v>
      </c>
      <c r="C92" s="446" t="s">
        <v>239</v>
      </c>
      <c r="D92" s="446"/>
      <c r="E92" s="447" t="s">
        <v>349</v>
      </c>
      <c r="F92" s="448" t="s">
        <v>558</v>
      </c>
      <c r="G92" s="449" t="s">
        <v>239</v>
      </c>
      <c r="H92" s="452"/>
      <c r="I92" s="450">
        <v>20</v>
      </c>
      <c r="J92" s="450">
        <v>90</v>
      </c>
      <c r="K92" s="451">
        <f t="shared" si="1"/>
        <v>88.2</v>
      </c>
      <c r="L92" s="452" t="s">
        <v>374</v>
      </c>
      <c r="M92" s="450">
        <v>1</v>
      </c>
      <c r="N92" s="453"/>
      <c r="P92" s="169"/>
      <c r="Q92" s="144"/>
      <c r="R92" s="169"/>
      <c r="S92" s="169"/>
      <c r="T92" s="144"/>
      <c r="U92" s="169"/>
      <c r="V92" s="169"/>
      <c r="W92" s="169"/>
      <c r="X92" s="169"/>
      <c r="Y92" s="169"/>
      <c r="Z92" s="169"/>
      <c r="AA92" s="169"/>
      <c r="AB92" s="144"/>
      <c r="AC92" s="170"/>
      <c r="AD92" s="144"/>
      <c r="AE92" s="144"/>
      <c r="AF92" s="144"/>
      <c r="AG92" s="169"/>
      <c r="AH92" s="169"/>
      <c r="AI92" s="169"/>
      <c r="AJ92" s="169"/>
      <c r="AK92" s="169"/>
      <c r="AL92" s="169"/>
      <c r="AM92" s="144"/>
      <c r="AN92" s="169"/>
      <c r="AO92" s="169"/>
      <c r="AP92" s="170"/>
      <c r="AQ92" s="169"/>
      <c r="AR92" s="169"/>
      <c r="AS92" s="169"/>
      <c r="AT92" s="144"/>
      <c r="AU92" s="169"/>
      <c r="AV92" s="169"/>
      <c r="AW92" s="169"/>
      <c r="AX92" s="169"/>
      <c r="AY92" s="169"/>
      <c r="AZ92" s="169"/>
      <c r="BA92" s="169"/>
      <c r="BB92" s="169"/>
      <c r="BC92" s="144"/>
      <c r="BD92" s="169"/>
      <c r="BE92" s="169"/>
      <c r="BF92" s="169"/>
      <c r="BG92" s="169"/>
      <c r="BH92" s="144"/>
      <c r="BI92" s="169"/>
      <c r="BJ92" s="169"/>
      <c r="BK92" s="169"/>
      <c r="BL92" s="169"/>
      <c r="BM92" s="144"/>
      <c r="BN92" s="169"/>
      <c r="BO92" s="169"/>
      <c r="BP92" s="169"/>
      <c r="BQ92" s="169"/>
      <c r="BR92" s="144"/>
      <c r="BS92" s="169"/>
      <c r="BT92" s="170"/>
    </row>
    <row r="93" spans="1:72" ht="23.25" customHeight="1">
      <c r="A93" s="320">
        <v>82</v>
      </c>
      <c r="B93" s="474" t="s">
        <v>372</v>
      </c>
      <c r="C93" s="446" t="s">
        <v>239</v>
      </c>
      <c r="D93" s="446"/>
      <c r="E93" s="447" t="s">
        <v>349</v>
      </c>
      <c r="F93" s="448" t="s">
        <v>559</v>
      </c>
      <c r="G93" s="449" t="s">
        <v>239</v>
      </c>
      <c r="H93" s="452"/>
      <c r="I93" s="450">
        <v>20</v>
      </c>
      <c r="J93" s="450">
        <v>90</v>
      </c>
      <c r="K93" s="451">
        <f t="shared" si="1"/>
        <v>88.2</v>
      </c>
      <c r="L93" s="452" t="s">
        <v>374</v>
      </c>
      <c r="M93" s="450">
        <v>1</v>
      </c>
      <c r="N93" s="453"/>
      <c r="P93" s="169"/>
      <c r="Q93" s="144"/>
      <c r="R93" s="169"/>
      <c r="S93" s="169"/>
      <c r="T93" s="144"/>
      <c r="U93" s="169"/>
      <c r="V93" s="169"/>
      <c r="W93" s="169"/>
      <c r="X93" s="169"/>
      <c r="Y93" s="169"/>
      <c r="Z93" s="169"/>
      <c r="AA93" s="169"/>
      <c r="AB93" s="144"/>
      <c r="AC93" s="170"/>
      <c r="AD93" s="144"/>
      <c r="AE93" s="144"/>
      <c r="AF93" s="144"/>
      <c r="AG93" s="169"/>
      <c r="AH93" s="169"/>
      <c r="AI93" s="169"/>
      <c r="AJ93" s="169"/>
      <c r="AK93" s="169"/>
      <c r="AL93" s="169"/>
      <c r="AM93" s="144"/>
      <c r="AN93" s="169"/>
      <c r="AO93" s="169"/>
      <c r="AP93" s="170"/>
      <c r="AQ93" s="169"/>
      <c r="AR93" s="169"/>
      <c r="AS93" s="169"/>
      <c r="AT93" s="144"/>
      <c r="AU93" s="169"/>
      <c r="AV93" s="169"/>
      <c r="AW93" s="169"/>
      <c r="AX93" s="169"/>
      <c r="AY93" s="169"/>
      <c r="AZ93" s="169"/>
      <c r="BA93" s="169"/>
      <c r="BB93" s="169"/>
      <c r="BC93" s="144"/>
      <c r="BD93" s="169"/>
      <c r="BE93" s="169"/>
      <c r="BF93" s="169"/>
      <c r="BG93" s="169"/>
      <c r="BH93" s="144"/>
      <c r="BI93" s="169"/>
      <c r="BJ93" s="169"/>
      <c r="BK93" s="169"/>
      <c r="BL93" s="169"/>
      <c r="BM93" s="144"/>
      <c r="BN93" s="169"/>
      <c r="BO93" s="169"/>
      <c r="BP93" s="169"/>
      <c r="BQ93" s="169"/>
      <c r="BR93" s="144"/>
      <c r="BS93" s="169"/>
      <c r="BT93" s="170"/>
    </row>
    <row r="94" spans="1:72" ht="23.25" customHeight="1">
      <c r="A94" s="320">
        <v>83</v>
      </c>
      <c r="B94" s="474" t="s">
        <v>372</v>
      </c>
      <c r="C94" s="446" t="s">
        <v>239</v>
      </c>
      <c r="D94" s="446"/>
      <c r="E94" s="447" t="s">
        <v>349</v>
      </c>
      <c r="F94" s="448" t="s">
        <v>560</v>
      </c>
      <c r="G94" s="449" t="s">
        <v>239</v>
      </c>
      <c r="H94" s="452"/>
      <c r="I94" s="450">
        <v>20</v>
      </c>
      <c r="J94" s="450">
        <v>120</v>
      </c>
      <c r="K94" s="451">
        <f t="shared" si="1"/>
        <v>117.6</v>
      </c>
      <c r="L94" s="452" t="s">
        <v>374</v>
      </c>
      <c r="M94" s="450">
        <v>1</v>
      </c>
      <c r="N94" s="453"/>
      <c r="P94" s="169"/>
      <c r="Q94" s="144"/>
      <c r="R94" s="169"/>
      <c r="S94" s="169"/>
      <c r="T94" s="144"/>
      <c r="U94" s="169"/>
      <c r="V94" s="169"/>
      <c r="W94" s="169"/>
      <c r="X94" s="169"/>
      <c r="Y94" s="169"/>
      <c r="Z94" s="169"/>
      <c r="AA94" s="169"/>
      <c r="AB94" s="144"/>
      <c r="AC94" s="170"/>
      <c r="AD94" s="144"/>
      <c r="AE94" s="144"/>
      <c r="AF94" s="144"/>
      <c r="AG94" s="169"/>
      <c r="AH94" s="169"/>
      <c r="AI94" s="169"/>
      <c r="AJ94" s="169"/>
      <c r="AK94" s="169"/>
      <c r="AL94" s="169"/>
      <c r="AM94" s="144"/>
      <c r="AN94" s="169"/>
      <c r="AO94" s="169"/>
      <c r="AP94" s="170"/>
      <c r="AQ94" s="169"/>
      <c r="AR94" s="169"/>
      <c r="AS94" s="169"/>
      <c r="AT94" s="144"/>
      <c r="AU94" s="169"/>
      <c r="AV94" s="169"/>
      <c r="AW94" s="169"/>
      <c r="AX94" s="169"/>
      <c r="AY94" s="169"/>
      <c r="AZ94" s="169"/>
      <c r="BA94" s="169"/>
      <c r="BB94" s="169"/>
      <c r="BC94" s="144"/>
      <c r="BD94" s="169"/>
      <c r="BE94" s="169"/>
      <c r="BF94" s="169"/>
      <c r="BG94" s="169"/>
      <c r="BH94" s="144"/>
      <c r="BI94" s="169"/>
      <c r="BJ94" s="169"/>
      <c r="BK94" s="169"/>
      <c r="BL94" s="169"/>
      <c r="BM94" s="144"/>
      <c r="BN94" s="169"/>
      <c r="BO94" s="169"/>
      <c r="BP94" s="169"/>
      <c r="BQ94" s="169"/>
      <c r="BR94" s="144"/>
      <c r="BS94" s="169"/>
      <c r="BT94" s="170"/>
    </row>
    <row r="95" spans="1:72" ht="23.25" customHeight="1">
      <c r="A95" s="320">
        <v>84</v>
      </c>
      <c r="B95" s="474" t="s">
        <v>372</v>
      </c>
      <c r="C95" s="446" t="s">
        <v>239</v>
      </c>
      <c r="D95" s="446"/>
      <c r="E95" s="447" t="s">
        <v>349</v>
      </c>
      <c r="F95" s="448" t="s">
        <v>561</v>
      </c>
      <c r="G95" s="449" t="s">
        <v>239</v>
      </c>
      <c r="H95" s="452"/>
      <c r="I95" s="450">
        <v>20</v>
      </c>
      <c r="J95" s="450">
        <v>90</v>
      </c>
      <c r="K95" s="451">
        <f t="shared" si="1"/>
        <v>88.2</v>
      </c>
      <c r="L95" s="452" t="s">
        <v>374</v>
      </c>
      <c r="M95" s="450">
        <v>1</v>
      </c>
      <c r="N95" s="453"/>
      <c r="P95" s="169"/>
      <c r="Q95" s="144"/>
      <c r="R95" s="169"/>
      <c r="S95" s="169"/>
      <c r="T95" s="144"/>
      <c r="U95" s="169"/>
      <c r="V95" s="169"/>
      <c r="W95" s="169"/>
      <c r="X95" s="169"/>
      <c r="Y95" s="169"/>
      <c r="Z95" s="169"/>
      <c r="AA95" s="169"/>
      <c r="AB95" s="144"/>
      <c r="AC95" s="170"/>
      <c r="AD95" s="144"/>
      <c r="AE95" s="144"/>
      <c r="AF95" s="144"/>
      <c r="AG95" s="169"/>
      <c r="AH95" s="169"/>
      <c r="AI95" s="169"/>
      <c r="AJ95" s="169"/>
      <c r="AK95" s="169"/>
      <c r="AL95" s="169"/>
      <c r="AM95" s="144"/>
      <c r="AN95" s="169"/>
      <c r="AO95" s="169"/>
      <c r="AP95" s="170"/>
      <c r="AQ95" s="169"/>
      <c r="AR95" s="169"/>
      <c r="AS95" s="169"/>
      <c r="AT95" s="144"/>
      <c r="AU95" s="169"/>
      <c r="AV95" s="169"/>
      <c r="AW95" s="169"/>
      <c r="AX95" s="169"/>
      <c r="AY95" s="169"/>
      <c r="AZ95" s="169"/>
      <c r="BA95" s="169"/>
      <c r="BB95" s="169"/>
      <c r="BC95" s="144"/>
      <c r="BD95" s="169"/>
      <c r="BE95" s="169"/>
      <c r="BF95" s="169"/>
      <c r="BG95" s="169"/>
      <c r="BH95" s="144"/>
      <c r="BI95" s="169"/>
      <c r="BJ95" s="169"/>
      <c r="BK95" s="169"/>
      <c r="BL95" s="169"/>
      <c r="BM95" s="144"/>
      <c r="BN95" s="169"/>
      <c r="BO95" s="169"/>
      <c r="BP95" s="169"/>
      <c r="BQ95" s="169"/>
      <c r="BR95" s="144"/>
      <c r="BS95" s="169"/>
      <c r="BT95" s="170"/>
    </row>
    <row r="96" spans="1:72" ht="23.25" customHeight="1">
      <c r="A96" s="320">
        <v>85</v>
      </c>
      <c r="B96" s="474" t="s">
        <v>372</v>
      </c>
      <c r="C96" s="446" t="s">
        <v>239</v>
      </c>
      <c r="D96" s="446"/>
      <c r="E96" s="447" t="s">
        <v>349</v>
      </c>
      <c r="F96" s="448" t="s">
        <v>562</v>
      </c>
      <c r="G96" s="449" t="s">
        <v>239</v>
      </c>
      <c r="H96" s="452"/>
      <c r="I96" s="450">
        <v>20</v>
      </c>
      <c r="J96" s="450">
        <v>120</v>
      </c>
      <c r="K96" s="451">
        <f t="shared" si="1"/>
        <v>117.6</v>
      </c>
      <c r="L96" s="452" t="s">
        <v>374</v>
      </c>
      <c r="M96" s="450">
        <v>1</v>
      </c>
      <c r="N96" s="453"/>
      <c r="P96" s="169"/>
      <c r="Q96" s="144"/>
      <c r="R96" s="169"/>
      <c r="S96" s="169"/>
      <c r="T96" s="144"/>
      <c r="U96" s="169"/>
      <c r="V96" s="169"/>
      <c r="W96" s="169"/>
      <c r="X96" s="169"/>
      <c r="Y96" s="169"/>
      <c r="Z96" s="169"/>
      <c r="AA96" s="169"/>
      <c r="AB96" s="144"/>
      <c r="AC96" s="170"/>
      <c r="AD96" s="144"/>
      <c r="AE96" s="144"/>
      <c r="AF96" s="144"/>
      <c r="AG96" s="169"/>
      <c r="AH96" s="169"/>
      <c r="AI96" s="169"/>
      <c r="AJ96" s="169"/>
      <c r="AK96" s="169"/>
      <c r="AL96" s="169"/>
      <c r="AM96" s="144"/>
      <c r="AN96" s="169"/>
      <c r="AO96" s="169"/>
      <c r="AP96" s="170"/>
      <c r="AQ96" s="169"/>
      <c r="AR96" s="169"/>
      <c r="AS96" s="169"/>
      <c r="AT96" s="144"/>
      <c r="AU96" s="169"/>
      <c r="AV96" s="169"/>
      <c r="AW96" s="169"/>
      <c r="AX96" s="169"/>
      <c r="AY96" s="169"/>
      <c r="AZ96" s="169"/>
      <c r="BA96" s="169"/>
      <c r="BB96" s="169"/>
      <c r="BC96" s="144"/>
      <c r="BD96" s="169"/>
      <c r="BE96" s="169"/>
      <c r="BF96" s="169"/>
      <c r="BG96" s="169"/>
      <c r="BH96" s="144"/>
      <c r="BI96" s="169"/>
      <c r="BJ96" s="169"/>
      <c r="BK96" s="169"/>
      <c r="BL96" s="169"/>
      <c r="BM96" s="144"/>
      <c r="BN96" s="169"/>
      <c r="BO96" s="169"/>
      <c r="BP96" s="169"/>
      <c r="BQ96" s="169"/>
      <c r="BR96" s="144"/>
      <c r="BS96" s="169"/>
      <c r="BT96" s="170"/>
    </row>
    <row r="97" spans="1:72" ht="23.25" customHeight="1">
      <c r="A97" s="320">
        <v>86</v>
      </c>
      <c r="B97" s="474" t="s">
        <v>372</v>
      </c>
      <c r="C97" s="446" t="s">
        <v>239</v>
      </c>
      <c r="D97" s="446"/>
      <c r="E97" s="447" t="s">
        <v>349</v>
      </c>
      <c r="F97" s="448" t="s">
        <v>539</v>
      </c>
      <c r="G97" s="449" t="s">
        <v>239</v>
      </c>
      <c r="H97" s="452"/>
      <c r="I97" s="450">
        <v>20</v>
      </c>
      <c r="J97" s="450">
        <v>90</v>
      </c>
      <c r="K97" s="451">
        <f t="shared" si="1"/>
        <v>88.2</v>
      </c>
      <c r="L97" s="452" t="s">
        <v>374</v>
      </c>
      <c r="M97" s="450">
        <v>1</v>
      </c>
      <c r="N97" s="453"/>
      <c r="P97" s="169"/>
      <c r="Q97" s="144"/>
      <c r="R97" s="169"/>
      <c r="S97" s="169"/>
      <c r="T97" s="144"/>
      <c r="U97" s="169"/>
      <c r="V97" s="169"/>
      <c r="W97" s="169"/>
      <c r="X97" s="169"/>
      <c r="Y97" s="169"/>
      <c r="Z97" s="169"/>
      <c r="AA97" s="169"/>
      <c r="AB97" s="144"/>
      <c r="AC97" s="170"/>
      <c r="AD97" s="144"/>
      <c r="AE97" s="144"/>
      <c r="AF97" s="144"/>
      <c r="AG97" s="169"/>
      <c r="AH97" s="169"/>
      <c r="AI97" s="169"/>
      <c r="AJ97" s="169"/>
      <c r="AK97" s="169"/>
      <c r="AL97" s="169"/>
      <c r="AM97" s="144"/>
      <c r="AN97" s="169"/>
      <c r="AO97" s="169"/>
      <c r="AP97" s="170"/>
      <c r="AQ97" s="169"/>
      <c r="AR97" s="169"/>
      <c r="AS97" s="169"/>
      <c r="AT97" s="144"/>
      <c r="AU97" s="169"/>
      <c r="AV97" s="169"/>
      <c r="AW97" s="169"/>
      <c r="AX97" s="169"/>
      <c r="AY97" s="169"/>
      <c r="AZ97" s="169"/>
      <c r="BA97" s="169"/>
      <c r="BB97" s="169"/>
      <c r="BC97" s="144"/>
      <c r="BD97" s="169"/>
      <c r="BE97" s="169"/>
      <c r="BF97" s="169"/>
      <c r="BG97" s="169"/>
      <c r="BH97" s="144"/>
      <c r="BI97" s="169"/>
      <c r="BJ97" s="169"/>
      <c r="BK97" s="169"/>
      <c r="BL97" s="169"/>
      <c r="BM97" s="144"/>
      <c r="BN97" s="169"/>
      <c r="BO97" s="169"/>
      <c r="BP97" s="169"/>
      <c r="BQ97" s="169"/>
      <c r="BR97" s="144"/>
      <c r="BS97" s="169"/>
      <c r="BT97" s="170"/>
    </row>
    <row r="98" spans="1:72" ht="23.25" customHeight="1">
      <c r="A98" s="320">
        <v>87</v>
      </c>
      <c r="B98" s="474" t="s">
        <v>372</v>
      </c>
      <c r="C98" s="446" t="s">
        <v>239</v>
      </c>
      <c r="D98" s="446"/>
      <c r="E98" s="447" t="s">
        <v>349</v>
      </c>
      <c r="F98" s="448" t="s">
        <v>563</v>
      </c>
      <c r="G98" s="449" t="s">
        <v>239</v>
      </c>
      <c r="H98" s="452"/>
      <c r="I98" s="450">
        <v>20</v>
      </c>
      <c r="J98" s="450">
        <v>90</v>
      </c>
      <c r="K98" s="451">
        <f t="shared" si="1"/>
        <v>88.2</v>
      </c>
      <c r="L98" s="452" t="s">
        <v>374</v>
      </c>
      <c r="M98" s="450">
        <v>1</v>
      </c>
      <c r="N98" s="453"/>
      <c r="P98" s="169"/>
      <c r="Q98" s="144"/>
      <c r="R98" s="169"/>
      <c r="S98" s="169"/>
      <c r="T98" s="144"/>
      <c r="U98" s="169"/>
      <c r="V98" s="169"/>
      <c r="W98" s="169"/>
      <c r="X98" s="169"/>
      <c r="Y98" s="169"/>
      <c r="Z98" s="169"/>
      <c r="AA98" s="169"/>
      <c r="AB98" s="144"/>
      <c r="AC98" s="170"/>
      <c r="AD98" s="144"/>
      <c r="AE98" s="144"/>
      <c r="AF98" s="144"/>
      <c r="AG98" s="169"/>
      <c r="AH98" s="169"/>
      <c r="AI98" s="169"/>
      <c r="AJ98" s="169"/>
      <c r="AK98" s="169"/>
      <c r="AL98" s="169"/>
      <c r="AM98" s="144"/>
      <c r="AN98" s="169"/>
      <c r="AO98" s="169"/>
      <c r="AP98" s="170"/>
      <c r="AQ98" s="169"/>
      <c r="AR98" s="169"/>
      <c r="AS98" s="169"/>
      <c r="AT98" s="144"/>
      <c r="AU98" s="169"/>
      <c r="AV98" s="169"/>
      <c r="AW98" s="169"/>
      <c r="AX98" s="169"/>
      <c r="AY98" s="169"/>
      <c r="AZ98" s="169"/>
      <c r="BA98" s="169"/>
      <c r="BB98" s="169"/>
      <c r="BC98" s="144"/>
      <c r="BD98" s="169"/>
      <c r="BE98" s="169"/>
      <c r="BF98" s="169"/>
      <c r="BG98" s="169"/>
      <c r="BH98" s="144"/>
      <c r="BI98" s="169"/>
      <c r="BJ98" s="169"/>
      <c r="BK98" s="169"/>
      <c r="BL98" s="169"/>
      <c r="BM98" s="144"/>
      <c r="BN98" s="169"/>
      <c r="BO98" s="169"/>
      <c r="BP98" s="169"/>
      <c r="BQ98" s="169"/>
      <c r="BR98" s="144"/>
      <c r="BS98" s="169"/>
      <c r="BT98" s="170"/>
    </row>
    <row r="99" spans="1:72" ht="23.25" customHeight="1">
      <c r="A99" s="320">
        <v>88</v>
      </c>
      <c r="B99" s="474" t="s">
        <v>372</v>
      </c>
      <c r="C99" s="446" t="s">
        <v>239</v>
      </c>
      <c r="D99" s="446"/>
      <c r="E99" s="447" t="s">
        <v>349</v>
      </c>
      <c r="F99" s="448" t="s">
        <v>564</v>
      </c>
      <c r="G99" s="449" t="s">
        <v>239</v>
      </c>
      <c r="H99" s="452"/>
      <c r="I99" s="450">
        <v>20</v>
      </c>
      <c r="J99" s="450">
        <v>120</v>
      </c>
      <c r="K99" s="451">
        <f t="shared" si="1"/>
        <v>117.6</v>
      </c>
      <c r="L99" s="452" t="s">
        <v>374</v>
      </c>
      <c r="M99" s="450">
        <v>1</v>
      </c>
      <c r="N99" s="453"/>
      <c r="P99" s="169"/>
      <c r="Q99" s="144"/>
      <c r="R99" s="169"/>
      <c r="S99" s="169"/>
      <c r="T99" s="144"/>
      <c r="U99" s="169"/>
      <c r="V99" s="169"/>
      <c r="W99" s="169"/>
      <c r="X99" s="169"/>
      <c r="Y99" s="169"/>
      <c r="Z99" s="169"/>
      <c r="AA99" s="169"/>
      <c r="AB99" s="144"/>
      <c r="AC99" s="170"/>
      <c r="AD99" s="144"/>
      <c r="AE99" s="144"/>
      <c r="AF99" s="144"/>
      <c r="AG99" s="169"/>
      <c r="AH99" s="169"/>
      <c r="AI99" s="169"/>
      <c r="AJ99" s="169"/>
      <c r="AK99" s="169"/>
      <c r="AL99" s="169"/>
      <c r="AM99" s="144"/>
      <c r="AN99" s="169"/>
      <c r="AO99" s="169"/>
      <c r="AP99" s="170"/>
      <c r="AQ99" s="169"/>
      <c r="AR99" s="169"/>
      <c r="AS99" s="169"/>
      <c r="AT99" s="144"/>
      <c r="AU99" s="169"/>
      <c r="AV99" s="169"/>
      <c r="AW99" s="169"/>
      <c r="AX99" s="169"/>
      <c r="AY99" s="169"/>
      <c r="AZ99" s="169"/>
      <c r="BA99" s="169"/>
      <c r="BB99" s="169"/>
      <c r="BC99" s="144"/>
      <c r="BD99" s="169"/>
      <c r="BE99" s="169"/>
      <c r="BF99" s="169"/>
      <c r="BG99" s="169"/>
      <c r="BH99" s="144"/>
      <c r="BI99" s="169"/>
      <c r="BJ99" s="169"/>
      <c r="BK99" s="169"/>
      <c r="BL99" s="169"/>
      <c r="BM99" s="144"/>
      <c r="BN99" s="169"/>
      <c r="BO99" s="169"/>
      <c r="BP99" s="169"/>
      <c r="BQ99" s="169"/>
      <c r="BR99" s="144"/>
      <c r="BS99" s="169"/>
      <c r="BT99" s="170"/>
    </row>
    <row r="100" spans="1:72" ht="23.25" customHeight="1">
      <c r="A100" s="320">
        <v>89</v>
      </c>
      <c r="B100" s="474" t="s">
        <v>372</v>
      </c>
      <c r="C100" s="446" t="s">
        <v>239</v>
      </c>
      <c r="D100" s="446"/>
      <c r="E100" s="447" t="s">
        <v>349</v>
      </c>
      <c r="F100" s="448" t="s">
        <v>565</v>
      </c>
      <c r="G100" s="449" t="s">
        <v>239</v>
      </c>
      <c r="H100" s="452"/>
      <c r="I100" s="450">
        <v>20</v>
      </c>
      <c r="J100" s="450">
        <v>120</v>
      </c>
      <c r="K100" s="451">
        <f t="shared" si="1"/>
        <v>117.6</v>
      </c>
      <c r="L100" s="452" t="s">
        <v>374</v>
      </c>
      <c r="M100" s="450">
        <v>1</v>
      </c>
      <c r="N100" s="453"/>
      <c r="P100" s="169"/>
      <c r="Q100" s="144"/>
      <c r="R100" s="169"/>
      <c r="S100" s="169"/>
      <c r="T100" s="144"/>
      <c r="U100" s="169"/>
      <c r="V100" s="169"/>
      <c r="W100" s="169"/>
      <c r="X100" s="169"/>
      <c r="Y100" s="169"/>
      <c r="Z100" s="169"/>
      <c r="AA100" s="169"/>
      <c r="AB100" s="144"/>
      <c r="AC100" s="170"/>
      <c r="AD100" s="144"/>
      <c r="AE100" s="144"/>
      <c r="AF100" s="144"/>
      <c r="AG100" s="169"/>
      <c r="AH100" s="169"/>
      <c r="AI100" s="169"/>
      <c r="AJ100" s="169"/>
      <c r="AK100" s="169"/>
      <c r="AL100" s="169"/>
      <c r="AM100" s="144"/>
      <c r="AN100" s="169"/>
      <c r="AO100" s="169"/>
      <c r="AP100" s="170"/>
      <c r="AQ100" s="169"/>
      <c r="AR100" s="169"/>
      <c r="AS100" s="169"/>
      <c r="AT100" s="144"/>
      <c r="AU100" s="169"/>
      <c r="AV100" s="169"/>
      <c r="AW100" s="169"/>
      <c r="AX100" s="169"/>
      <c r="AY100" s="169"/>
      <c r="AZ100" s="169"/>
      <c r="BA100" s="169"/>
      <c r="BB100" s="169"/>
      <c r="BC100" s="144"/>
      <c r="BD100" s="169"/>
      <c r="BE100" s="169"/>
      <c r="BF100" s="169"/>
      <c r="BG100" s="169"/>
      <c r="BH100" s="144"/>
      <c r="BI100" s="169"/>
      <c r="BJ100" s="169"/>
      <c r="BK100" s="169"/>
      <c r="BL100" s="169"/>
      <c r="BM100" s="144"/>
      <c r="BN100" s="169"/>
      <c r="BO100" s="169"/>
      <c r="BP100" s="169"/>
      <c r="BQ100" s="169"/>
      <c r="BR100" s="144"/>
      <c r="BS100" s="169"/>
      <c r="BT100" s="170"/>
    </row>
    <row r="101" spans="1:72" ht="23.25" customHeight="1">
      <c r="A101" s="320">
        <v>90</v>
      </c>
      <c r="B101" s="474" t="s">
        <v>372</v>
      </c>
      <c r="C101" s="446" t="s">
        <v>239</v>
      </c>
      <c r="D101" s="446"/>
      <c r="E101" s="447" t="s">
        <v>349</v>
      </c>
      <c r="F101" s="448" t="s">
        <v>566</v>
      </c>
      <c r="G101" s="449" t="s">
        <v>239</v>
      </c>
      <c r="H101" s="452"/>
      <c r="I101" s="450">
        <v>20</v>
      </c>
      <c r="J101" s="450">
        <v>120</v>
      </c>
      <c r="K101" s="451">
        <f t="shared" si="1"/>
        <v>117.6</v>
      </c>
      <c r="L101" s="452" t="s">
        <v>374</v>
      </c>
      <c r="M101" s="450">
        <v>1</v>
      </c>
      <c r="N101" s="453"/>
      <c r="P101" s="169"/>
      <c r="Q101" s="144"/>
      <c r="R101" s="169"/>
      <c r="S101" s="169"/>
      <c r="T101" s="144"/>
      <c r="U101" s="169"/>
      <c r="V101" s="169"/>
      <c r="W101" s="169"/>
      <c r="X101" s="169"/>
      <c r="Y101" s="169"/>
      <c r="Z101" s="169"/>
      <c r="AA101" s="169"/>
      <c r="AB101" s="144"/>
      <c r="AC101" s="170"/>
      <c r="AD101" s="144"/>
      <c r="AE101" s="144"/>
      <c r="AF101" s="144"/>
      <c r="AG101" s="169"/>
      <c r="AH101" s="169"/>
      <c r="AI101" s="169"/>
      <c r="AJ101" s="169"/>
      <c r="AK101" s="169"/>
      <c r="AL101" s="169"/>
      <c r="AM101" s="144"/>
      <c r="AN101" s="169"/>
      <c r="AO101" s="169"/>
      <c r="AP101" s="170"/>
      <c r="AQ101" s="169"/>
      <c r="AR101" s="169"/>
      <c r="AS101" s="169"/>
      <c r="AT101" s="144"/>
      <c r="AU101" s="169"/>
      <c r="AV101" s="169"/>
      <c r="AW101" s="169"/>
      <c r="AX101" s="169"/>
      <c r="AY101" s="169"/>
      <c r="AZ101" s="169"/>
      <c r="BA101" s="169"/>
      <c r="BB101" s="169"/>
      <c r="BC101" s="144"/>
      <c r="BD101" s="169"/>
      <c r="BE101" s="169"/>
      <c r="BF101" s="169"/>
      <c r="BG101" s="169"/>
      <c r="BH101" s="144"/>
      <c r="BI101" s="169"/>
      <c r="BJ101" s="169"/>
      <c r="BK101" s="169"/>
      <c r="BL101" s="169"/>
      <c r="BM101" s="144"/>
      <c r="BN101" s="169"/>
      <c r="BO101" s="169"/>
      <c r="BP101" s="169"/>
      <c r="BQ101" s="169"/>
      <c r="BR101" s="144"/>
      <c r="BS101" s="169"/>
      <c r="BT101" s="170"/>
    </row>
    <row r="102" spans="1:72" ht="23.25" customHeight="1">
      <c r="A102" s="320">
        <v>91</v>
      </c>
      <c r="B102" s="474" t="s">
        <v>372</v>
      </c>
      <c r="C102" s="446" t="s">
        <v>239</v>
      </c>
      <c r="D102" s="446"/>
      <c r="E102" s="447" t="s">
        <v>349</v>
      </c>
      <c r="F102" s="448" t="s">
        <v>567</v>
      </c>
      <c r="G102" s="449" t="s">
        <v>239</v>
      </c>
      <c r="H102" s="452"/>
      <c r="I102" s="450">
        <v>20</v>
      </c>
      <c r="J102" s="450">
        <v>120</v>
      </c>
      <c r="K102" s="451">
        <f t="shared" si="1"/>
        <v>117.6</v>
      </c>
      <c r="L102" s="452" t="s">
        <v>374</v>
      </c>
      <c r="M102" s="450">
        <v>1</v>
      </c>
      <c r="N102" s="453"/>
      <c r="P102" s="169"/>
      <c r="Q102" s="144"/>
      <c r="R102" s="169"/>
      <c r="S102" s="169"/>
      <c r="T102" s="144"/>
      <c r="U102" s="169"/>
      <c r="V102" s="169"/>
      <c r="W102" s="169"/>
      <c r="X102" s="169"/>
      <c r="Y102" s="169"/>
      <c r="Z102" s="169"/>
      <c r="AA102" s="169"/>
      <c r="AB102" s="144"/>
      <c r="AC102" s="170"/>
      <c r="AD102" s="144"/>
      <c r="AE102" s="144"/>
      <c r="AF102" s="144"/>
      <c r="AG102" s="169"/>
      <c r="AH102" s="169"/>
      <c r="AI102" s="169"/>
      <c r="AJ102" s="169"/>
      <c r="AK102" s="169"/>
      <c r="AL102" s="169"/>
      <c r="AM102" s="144"/>
      <c r="AN102" s="169"/>
      <c r="AO102" s="169"/>
      <c r="AP102" s="170"/>
      <c r="AQ102" s="169"/>
      <c r="AR102" s="169"/>
      <c r="AS102" s="169"/>
      <c r="AT102" s="144"/>
      <c r="AU102" s="169"/>
      <c r="AV102" s="169"/>
      <c r="AW102" s="169"/>
      <c r="AX102" s="169"/>
      <c r="AY102" s="169"/>
      <c r="AZ102" s="169"/>
      <c r="BA102" s="169"/>
      <c r="BB102" s="169"/>
      <c r="BC102" s="144"/>
      <c r="BD102" s="169"/>
      <c r="BE102" s="169"/>
      <c r="BF102" s="169"/>
      <c r="BG102" s="169"/>
      <c r="BH102" s="144"/>
      <c r="BI102" s="169"/>
      <c r="BJ102" s="169"/>
      <c r="BK102" s="169"/>
      <c r="BL102" s="169"/>
      <c r="BM102" s="144"/>
      <c r="BN102" s="169"/>
      <c r="BO102" s="169"/>
      <c r="BP102" s="169"/>
      <c r="BQ102" s="169"/>
      <c r="BR102" s="144"/>
      <c r="BS102" s="169"/>
      <c r="BT102" s="170"/>
    </row>
    <row r="103" spans="1:72" ht="23.25" customHeight="1">
      <c r="A103" s="320">
        <v>92</v>
      </c>
      <c r="B103" s="474" t="s">
        <v>372</v>
      </c>
      <c r="C103" s="446" t="s">
        <v>239</v>
      </c>
      <c r="D103" s="446"/>
      <c r="E103" s="447" t="s">
        <v>349</v>
      </c>
      <c r="F103" s="448" t="s">
        <v>539</v>
      </c>
      <c r="G103" s="449" t="s">
        <v>239</v>
      </c>
      <c r="H103" s="452"/>
      <c r="I103" s="450">
        <v>20</v>
      </c>
      <c r="J103" s="450">
        <v>120</v>
      </c>
      <c r="K103" s="451">
        <f t="shared" si="1"/>
        <v>117.6</v>
      </c>
      <c r="L103" s="452" t="s">
        <v>374</v>
      </c>
      <c r="M103" s="450">
        <v>1</v>
      </c>
      <c r="N103" s="453"/>
      <c r="P103" s="169"/>
      <c r="Q103" s="144"/>
      <c r="R103" s="169"/>
      <c r="S103" s="169"/>
      <c r="T103" s="144"/>
      <c r="U103" s="169"/>
      <c r="V103" s="169"/>
      <c r="W103" s="169"/>
      <c r="X103" s="169"/>
      <c r="Y103" s="169"/>
      <c r="Z103" s="169"/>
      <c r="AA103" s="169"/>
      <c r="AB103" s="144"/>
      <c r="AC103" s="170"/>
      <c r="AD103" s="144"/>
      <c r="AE103" s="144"/>
      <c r="AF103" s="144"/>
      <c r="AG103" s="169"/>
      <c r="AH103" s="169"/>
      <c r="AI103" s="169"/>
      <c r="AJ103" s="169"/>
      <c r="AK103" s="169"/>
      <c r="AL103" s="169"/>
      <c r="AM103" s="144"/>
      <c r="AN103" s="169"/>
      <c r="AO103" s="169"/>
      <c r="AP103" s="170"/>
      <c r="AQ103" s="169"/>
      <c r="AR103" s="169"/>
      <c r="AS103" s="169"/>
      <c r="AT103" s="144"/>
      <c r="AU103" s="169"/>
      <c r="AV103" s="169"/>
      <c r="AW103" s="169"/>
      <c r="AX103" s="169"/>
      <c r="AY103" s="169"/>
      <c r="AZ103" s="169"/>
      <c r="BA103" s="169"/>
      <c r="BB103" s="169"/>
      <c r="BC103" s="144"/>
      <c r="BD103" s="169"/>
      <c r="BE103" s="169"/>
      <c r="BF103" s="169"/>
      <c r="BG103" s="169"/>
      <c r="BH103" s="144"/>
      <c r="BI103" s="169"/>
      <c r="BJ103" s="169"/>
      <c r="BK103" s="169"/>
      <c r="BL103" s="169"/>
      <c r="BM103" s="144"/>
      <c r="BN103" s="169"/>
      <c r="BO103" s="169"/>
      <c r="BP103" s="169"/>
      <c r="BQ103" s="169"/>
      <c r="BR103" s="144"/>
      <c r="BS103" s="169"/>
      <c r="BT103" s="170"/>
    </row>
    <row r="104" spans="1:72" ht="23.25" customHeight="1">
      <c r="A104" s="320">
        <v>93</v>
      </c>
      <c r="B104" s="474" t="s">
        <v>372</v>
      </c>
      <c r="C104" s="446" t="s">
        <v>239</v>
      </c>
      <c r="D104" s="446"/>
      <c r="E104" s="447" t="s">
        <v>349</v>
      </c>
      <c r="F104" s="448" t="s">
        <v>529</v>
      </c>
      <c r="G104" s="449" t="s">
        <v>239</v>
      </c>
      <c r="H104" s="452"/>
      <c r="I104" s="450">
        <v>20</v>
      </c>
      <c r="J104" s="450">
        <v>120</v>
      </c>
      <c r="K104" s="451">
        <f t="shared" si="1"/>
        <v>117.6</v>
      </c>
      <c r="L104" s="452" t="s">
        <v>374</v>
      </c>
      <c r="M104" s="450">
        <v>1</v>
      </c>
      <c r="N104" s="453"/>
      <c r="P104" s="169"/>
      <c r="Q104" s="144"/>
      <c r="R104" s="169"/>
      <c r="S104" s="169"/>
      <c r="T104" s="144"/>
      <c r="U104" s="169"/>
      <c r="V104" s="169"/>
      <c r="W104" s="169"/>
      <c r="X104" s="169"/>
      <c r="Y104" s="169"/>
      <c r="Z104" s="169"/>
      <c r="AA104" s="169"/>
      <c r="AB104" s="144"/>
      <c r="AC104" s="170"/>
      <c r="AD104" s="144"/>
      <c r="AE104" s="144"/>
      <c r="AF104" s="144"/>
      <c r="AG104" s="169"/>
      <c r="AH104" s="169"/>
      <c r="AI104" s="169"/>
      <c r="AJ104" s="169"/>
      <c r="AK104" s="169"/>
      <c r="AL104" s="169"/>
      <c r="AM104" s="144"/>
      <c r="AN104" s="169"/>
      <c r="AO104" s="169"/>
      <c r="AP104" s="170"/>
      <c r="AQ104" s="169"/>
      <c r="AR104" s="169"/>
      <c r="AS104" s="169"/>
      <c r="AT104" s="144"/>
      <c r="AU104" s="169"/>
      <c r="AV104" s="169"/>
      <c r="AW104" s="169"/>
      <c r="AX104" s="169"/>
      <c r="AY104" s="169"/>
      <c r="AZ104" s="169"/>
      <c r="BA104" s="169"/>
      <c r="BB104" s="169"/>
      <c r="BC104" s="144"/>
      <c r="BD104" s="169"/>
      <c r="BE104" s="169"/>
      <c r="BF104" s="169"/>
      <c r="BG104" s="169"/>
      <c r="BH104" s="144"/>
      <c r="BI104" s="169"/>
      <c r="BJ104" s="169"/>
      <c r="BK104" s="169"/>
      <c r="BL104" s="169"/>
      <c r="BM104" s="144"/>
      <c r="BN104" s="169"/>
      <c r="BO104" s="169"/>
      <c r="BP104" s="169"/>
      <c r="BQ104" s="169"/>
      <c r="BR104" s="144"/>
      <c r="BS104" s="169"/>
      <c r="BT104" s="170"/>
    </row>
    <row r="105" spans="1:72" ht="23.25" customHeight="1">
      <c r="A105" s="320">
        <v>94</v>
      </c>
      <c r="B105" s="474" t="s">
        <v>372</v>
      </c>
      <c r="C105" s="446" t="s">
        <v>239</v>
      </c>
      <c r="D105" s="446"/>
      <c r="E105" s="447" t="s">
        <v>349</v>
      </c>
      <c r="F105" s="448" t="s">
        <v>568</v>
      </c>
      <c r="G105" s="449" t="s">
        <v>239</v>
      </c>
      <c r="H105" s="452"/>
      <c r="I105" s="450">
        <v>20</v>
      </c>
      <c r="J105" s="450">
        <v>120</v>
      </c>
      <c r="K105" s="451">
        <f t="shared" si="1"/>
        <v>117.6</v>
      </c>
      <c r="L105" s="452" t="s">
        <v>374</v>
      </c>
      <c r="M105" s="450">
        <v>1</v>
      </c>
      <c r="N105" s="453"/>
      <c r="P105" s="169"/>
      <c r="Q105" s="144"/>
      <c r="R105" s="169"/>
      <c r="S105" s="169"/>
      <c r="T105" s="144"/>
      <c r="U105" s="169"/>
      <c r="V105" s="169"/>
      <c r="W105" s="169"/>
      <c r="X105" s="169"/>
      <c r="Y105" s="169"/>
      <c r="Z105" s="169"/>
      <c r="AA105" s="169"/>
      <c r="AB105" s="144"/>
      <c r="AC105" s="170"/>
      <c r="AD105" s="144"/>
      <c r="AE105" s="144"/>
      <c r="AF105" s="144"/>
      <c r="AG105" s="169"/>
      <c r="AH105" s="169"/>
      <c r="AI105" s="169"/>
      <c r="AJ105" s="169"/>
      <c r="AK105" s="169"/>
      <c r="AL105" s="169"/>
      <c r="AM105" s="144"/>
      <c r="AN105" s="169"/>
      <c r="AO105" s="169"/>
      <c r="AP105" s="170"/>
      <c r="AQ105" s="169"/>
      <c r="AR105" s="169"/>
      <c r="AS105" s="169"/>
      <c r="AT105" s="144"/>
      <c r="AU105" s="169"/>
      <c r="AV105" s="169"/>
      <c r="AW105" s="169"/>
      <c r="AX105" s="169"/>
      <c r="AY105" s="169"/>
      <c r="AZ105" s="169"/>
      <c r="BA105" s="169"/>
      <c r="BB105" s="169"/>
      <c r="BC105" s="144"/>
      <c r="BD105" s="169"/>
      <c r="BE105" s="169"/>
      <c r="BF105" s="169"/>
      <c r="BG105" s="169"/>
      <c r="BH105" s="144"/>
      <c r="BI105" s="169"/>
      <c r="BJ105" s="169"/>
      <c r="BK105" s="169"/>
      <c r="BL105" s="169"/>
      <c r="BM105" s="144"/>
      <c r="BN105" s="169"/>
      <c r="BO105" s="169"/>
      <c r="BP105" s="169"/>
      <c r="BQ105" s="169"/>
      <c r="BR105" s="144"/>
      <c r="BS105" s="169"/>
      <c r="BT105" s="170"/>
    </row>
    <row r="106" spans="1:72" ht="23.25" customHeight="1">
      <c r="A106" s="320">
        <v>95</v>
      </c>
      <c r="B106" s="474" t="s">
        <v>372</v>
      </c>
      <c r="C106" s="446" t="s">
        <v>239</v>
      </c>
      <c r="D106" s="446"/>
      <c r="E106" s="447" t="s">
        <v>349</v>
      </c>
      <c r="F106" s="448" t="s">
        <v>358</v>
      </c>
      <c r="G106" s="449" t="s">
        <v>239</v>
      </c>
      <c r="H106" s="452"/>
      <c r="I106" s="450">
        <v>20</v>
      </c>
      <c r="J106" s="450">
        <v>120</v>
      </c>
      <c r="K106" s="451">
        <f t="shared" si="1"/>
        <v>117.6</v>
      </c>
      <c r="L106" s="452" t="s">
        <v>374</v>
      </c>
      <c r="M106" s="450">
        <v>1</v>
      </c>
      <c r="N106" s="453"/>
      <c r="P106" s="169"/>
      <c r="Q106" s="144"/>
      <c r="R106" s="169"/>
      <c r="S106" s="169"/>
      <c r="T106" s="144"/>
      <c r="U106" s="169"/>
      <c r="V106" s="169"/>
      <c r="W106" s="169"/>
      <c r="X106" s="169"/>
      <c r="Y106" s="169"/>
      <c r="Z106" s="169"/>
      <c r="AA106" s="169"/>
      <c r="AB106" s="144"/>
      <c r="AC106" s="170"/>
      <c r="AD106" s="144"/>
      <c r="AE106" s="144"/>
      <c r="AF106" s="144"/>
      <c r="AG106" s="169"/>
      <c r="AH106" s="169"/>
      <c r="AI106" s="169"/>
      <c r="AJ106" s="169"/>
      <c r="AK106" s="169"/>
      <c r="AL106" s="169"/>
      <c r="AM106" s="144"/>
      <c r="AN106" s="169"/>
      <c r="AO106" s="169"/>
      <c r="AP106" s="170"/>
      <c r="AQ106" s="169"/>
      <c r="AR106" s="169"/>
      <c r="AS106" s="169"/>
      <c r="AT106" s="144"/>
      <c r="AU106" s="169"/>
      <c r="AV106" s="169"/>
      <c r="AW106" s="169"/>
      <c r="AX106" s="169"/>
      <c r="AY106" s="169"/>
      <c r="AZ106" s="169"/>
      <c r="BA106" s="169"/>
      <c r="BB106" s="169"/>
      <c r="BC106" s="144"/>
      <c r="BD106" s="169"/>
      <c r="BE106" s="169"/>
      <c r="BF106" s="169"/>
      <c r="BG106" s="169"/>
      <c r="BH106" s="144"/>
      <c r="BI106" s="169"/>
      <c r="BJ106" s="169"/>
      <c r="BK106" s="169"/>
      <c r="BL106" s="169"/>
      <c r="BM106" s="144"/>
      <c r="BN106" s="169"/>
      <c r="BO106" s="169"/>
      <c r="BP106" s="169"/>
      <c r="BQ106" s="169"/>
      <c r="BR106" s="144"/>
      <c r="BS106" s="169"/>
      <c r="BT106" s="170"/>
    </row>
    <row r="107" spans="1:72" ht="23.25" customHeight="1">
      <c r="A107" s="320">
        <v>96</v>
      </c>
      <c r="B107" s="474" t="s">
        <v>372</v>
      </c>
      <c r="C107" s="446" t="s">
        <v>239</v>
      </c>
      <c r="D107" s="446"/>
      <c r="E107" s="447" t="s">
        <v>349</v>
      </c>
      <c r="F107" s="448" t="s">
        <v>569</v>
      </c>
      <c r="G107" s="449" t="s">
        <v>239</v>
      </c>
      <c r="H107" s="452"/>
      <c r="I107" s="450">
        <v>20</v>
      </c>
      <c r="J107" s="450">
        <v>90</v>
      </c>
      <c r="K107" s="451">
        <f t="shared" si="1"/>
        <v>88.2</v>
      </c>
      <c r="L107" s="452" t="s">
        <v>374</v>
      </c>
      <c r="M107" s="450">
        <v>1</v>
      </c>
      <c r="N107" s="453"/>
      <c r="P107" s="169"/>
      <c r="Q107" s="144"/>
      <c r="R107" s="169"/>
      <c r="S107" s="169"/>
      <c r="T107" s="144"/>
      <c r="U107" s="169"/>
      <c r="V107" s="169"/>
      <c r="W107" s="169"/>
      <c r="X107" s="169"/>
      <c r="Y107" s="169"/>
      <c r="Z107" s="169"/>
      <c r="AA107" s="169"/>
      <c r="AB107" s="144"/>
      <c r="AC107" s="170"/>
      <c r="AD107" s="144"/>
      <c r="AE107" s="144"/>
      <c r="AF107" s="144"/>
      <c r="AG107" s="169"/>
      <c r="AH107" s="169"/>
      <c r="AI107" s="169"/>
      <c r="AJ107" s="169"/>
      <c r="AK107" s="169"/>
      <c r="AL107" s="169"/>
      <c r="AM107" s="144"/>
      <c r="AN107" s="169"/>
      <c r="AO107" s="169"/>
      <c r="AP107" s="170"/>
      <c r="AQ107" s="169"/>
      <c r="AR107" s="169"/>
      <c r="AS107" s="169"/>
      <c r="AT107" s="144"/>
      <c r="AU107" s="169"/>
      <c r="AV107" s="169"/>
      <c r="AW107" s="169"/>
      <c r="AX107" s="169"/>
      <c r="AY107" s="169"/>
      <c r="AZ107" s="169"/>
      <c r="BA107" s="169"/>
      <c r="BB107" s="169"/>
      <c r="BC107" s="144"/>
      <c r="BD107" s="169"/>
      <c r="BE107" s="169"/>
      <c r="BF107" s="169"/>
      <c r="BG107" s="169"/>
      <c r="BH107" s="144"/>
      <c r="BI107" s="169"/>
      <c r="BJ107" s="169"/>
      <c r="BK107" s="169"/>
      <c r="BL107" s="169"/>
      <c r="BM107" s="144"/>
      <c r="BN107" s="169"/>
      <c r="BO107" s="169"/>
      <c r="BP107" s="169"/>
      <c r="BQ107" s="169"/>
      <c r="BR107" s="144"/>
      <c r="BS107" s="169"/>
      <c r="BT107" s="170"/>
    </row>
    <row r="108" spans="1:72" ht="23.25" customHeight="1">
      <c r="A108" s="320">
        <v>97</v>
      </c>
      <c r="B108" s="474" t="s">
        <v>372</v>
      </c>
      <c r="C108" s="446" t="s">
        <v>239</v>
      </c>
      <c r="D108" s="446"/>
      <c r="E108" s="447" t="s">
        <v>349</v>
      </c>
      <c r="F108" s="448" t="s">
        <v>539</v>
      </c>
      <c r="G108" s="449" t="s">
        <v>239</v>
      </c>
      <c r="H108" s="452"/>
      <c r="I108" s="450">
        <v>20</v>
      </c>
      <c r="J108" s="450">
        <v>120</v>
      </c>
      <c r="K108" s="451">
        <f aca="true" t="shared" si="2" ref="K108:K117">J108*0.98</f>
        <v>117.6</v>
      </c>
      <c r="L108" s="452" t="s">
        <v>374</v>
      </c>
      <c r="M108" s="450">
        <v>1</v>
      </c>
      <c r="N108" s="453"/>
      <c r="P108" s="169"/>
      <c r="Q108" s="144"/>
      <c r="R108" s="169"/>
      <c r="S108" s="169"/>
      <c r="T108" s="144"/>
      <c r="U108" s="169"/>
      <c r="V108" s="169"/>
      <c r="W108" s="169"/>
      <c r="X108" s="169"/>
      <c r="Y108" s="169"/>
      <c r="Z108" s="169"/>
      <c r="AA108" s="169"/>
      <c r="AB108" s="144"/>
      <c r="AC108" s="170"/>
      <c r="AD108" s="144"/>
      <c r="AE108" s="144"/>
      <c r="AF108" s="144"/>
      <c r="AG108" s="169"/>
      <c r="AH108" s="169"/>
      <c r="AI108" s="169"/>
      <c r="AJ108" s="169"/>
      <c r="AK108" s="169"/>
      <c r="AL108" s="169"/>
      <c r="AM108" s="144"/>
      <c r="AN108" s="169"/>
      <c r="AO108" s="169"/>
      <c r="AP108" s="170"/>
      <c r="AQ108" s="169"/>
      <c r="AR108" s="169"/>
      <c r="AS108" s="169"/>
      <c r="AT108" s="144"/>
      <c r="AU108" s="169"/>
      <c r="AV108" s="169"/>
      <c r="AW108" s="169"/>
      <c r="AX108" s="169"/>
      <c r="AY108" s="169"/>
      <c r="AZ108" s="169"/>
      <c r="BA108" s="169"/>
      <c r="BB108" s="169"/>
      <c r="BC108" s="144"/>
      <c r="BD108" s="169"/>
      <c r="BE108" s="169"/>
      <c r="BF108" s="169"/>
      <c r="BG108" s="169"/>
      <c r="BH108" s="144"/>
      <c r="BI108" s="169"/>
      <c r="BJ108" s="169"/>
      <c r="BK108" s="169"/>
      <c r="BL108" s="169"/>
      <c r="BM108" s="144"/>
      <c r="BN108" s="169"/>
      <c r="BO108" s="169"/>
      <c r="BP108" s="169"/>
      <c r="BQ108" s="169"/>
      <c r="BR108" s="144"/>
      <c r="BS108" s="169"/>
      <c r="BT108" s="170"/>
    </row>
    <row r="109" spans="1:72" ht="23.25" customHeight="1">
      <c r="A109" s="320">
        <v>98</v>
      </c>
      <c r="B109" s="474" t="s">
        <v>372</v>
      </c>
      <c r="C109" s="446" t="s">
        <v>239</v>
      </c>
      <c r="D109" s="446"/>
      <c r="E109" s="447" t="s">
        <v>349</v>
      </c>
      <c r="F109" s="448" t="s">
        <v>529</v>
      </c>
      <c r="G109" s="449" t="s">
        <v>239</v>
      </c>
      <c r="H109" s="452"/>
      <c r="I109" s="450">
        <v>20</v>
      </c>
      <c r="J109" s="450">
        <v>120</v>
      </c>
      <c r="K109" s="451">
        <f t="shared" si="2"/>
        <v>117.6</v>
      </c>
      <c r="L109" s="452" t="s">
        <v>374</v>
      </c>
      <c r="M109" s="450">
        <v>1</v>
      </c>
      <c r="N109" s="453"/>
      <c r="P109" s="169"/>
      <c r="Q109" s="144"/>
      <c r="R109" s="169"/>
      <c r="S109" s="169"/>
      <c r="T109" s="144"/>
      <c r="U109" s="169"/>
      <c r="V109" s="169"/>
      <c r="W109" s="169"/>
      <c r="X109" s="169"/>
      <c r="Y109" s="169"/>
      <c r="Z109" s="169"/>
      <c r="AA109" s="169"/>
      <c r="AB109" s="144"/>
      <c r="AC109" s="170"/>
      <c r="AD109" s="144"/>
      <c r="AE109" s="144"/>
      <c r="AF109" s="144"/>
      <c r="AG109" s="169"/>
      <c r="AH109" s="169"/>
      <c r="AI109" s="169"/>
      <c r="AJ109" s="169"/>
      <c r="AK109" s="169"/>
      <c r="AL109" s="169"/>
      <c r="AM109" s="144"/>
      <c r="AN109" s="169"/>
      <c r="AO109" s="169"/>
      <c r="AP109" s="170"/>
      <c r="AQ109" s="169"/>
      <c r="AR109" s="169"/>
      <c r="AS109" s="169"/>
      <c r="AT109" s="144"/>
      <c r="AU109" s="169"/>
      <c r="AV109" s="169"/>
      <c r="AW109" s="169"/>
      <c r="AX109" s="169"/>
      <c r="AY109" s="169"/>
      <c r="AZ109" s="169"/>
      <c r="BA109" s="169"/>
      <c r="BB109" s="169"/>
      <c r="BC109" s="144"/>
      <c r="BD109" s="169"/>
      <c r="BE109" s="169"/>
      <c r="BF109" s="169"/>
      <c r="BG109" s="169"/>
      <c r="BH109" s="144"/>
      <c r="BI109" s="169"/>
      <c r="BJ109" s="169"/>
      <c r="BK109" s="169"/>
      <c r="BL109" s="169"/>
      <c r="BM109" s="144"/>
      <c r="BN109" s="169"/>
      <c r="BO109" s="169"/>
      <c r="BP109" s="169"/>
      <c r="BQ109" s="169"/>
      <c r="BR109" s="144"/>
      <c r="BS109" s="169"/>
      <c r="BT109" s="170"/>
    </row>
    <row r="110" spans="1:72" ht="23.25" customHeight="1">
      <c r="A110" s="320">
        <v>99</v>
      </c>
      <c r="B110" s="474" t="s">
        <v>372</v>
      </c>
      <c r="C110" s="446" t="s">
        <v>239</v>
      </c>
      <c r="D110" s="446"/>
      <c r="E110" s="447" t="s">
        <v>349</v>
      </c>
      <c r="F110" s="448" t="s">
        <v>570</v>
      </c>
      <c r="G110" s="449" t="s">
        <v>239</v>
      </c>
      <c r="H110" s="452"/>
      <c r="I110" s="450">
        <v>20</v>
      </c>
      <c r="J110" s="450">
        <v>120</v>
      </c>
      <c r="K110" s="451">
        <f t="shared" si="2"/>
        <v>117.6</v>
      </c>
      <c r="L110" s="452" t="s">
        <v>374</v>
      </c>
      <c r="M110" s="450">
        <v>1</v>
      </c>
      <c r="N110" s="453"/>
      <c r="P110" s="169"/>
      <c r="Q110" s="144"/>
      <c r="R110" s="169"/>
      <c r="S110" s="169"/>
      <c r="T110" s="144"/>
      <c r="U110" s="169"/>
      <c r="V110" s="169"/>
      <c r="W110" s="169"/>
      <c r="X110" s="169"/>
      <c r="Y110" s="169"/>
      <c r="Z110" s="169"/>
      <c r="AA110" s="169"/>
      <c r="AB110" s="144"/>
      <c r="AC110" s="170"/>
      <c r="AD110" s="144"/>
      <c r="AE110" s="144"/>
      <c r="AF110" s="144"/>
      <c r="AG110" s="169"/>
      <c r="AH110" s="169"/>
      <c r="AI110" s="169"/>
      <c r="AJ110" s="169"/>
      <c r="AK110" s="169"/>
      <c r="AL110" s="169"/>
      <c r="AM110" s="144"/>
      <c r="AN110" s="169"/>
      <c r="AO110" s="169"/>
      <c r="AP110" s="170"/>
      <c r="AQ110" s="169"/>
      <c r="AR110" s="169"/>
      <c r="AS110" s="169"/>
      <c r="AT110" s="144"/>
      <c r="AU110" s="169"/>
      <c r="AV110" s="169"/>
      <c r="AW110" s="169"/>
      <c r="AX110" s="169"/>
      <c r="AY110" s="169"/>
      <c r="AZ110" s="169"/>
      <c r="BA110" s="169"/>
      <c r="BB110" s="169"/>
      <c r="BC110" s="144"/>
      <c r="BD110" s="169"/>
      <c r="BE110" s="169"/>
      <c r="BF110" s="169"/>
      <c r="BG110" s="169"/>
      <c r="BH110" s="144"/>
      <c r="BI110" s="169"/>
      <c r="BJ110" s="169"/>
      <c r="BK110" s="169"/>
      <c r="BL110" s="169"/>
      <c r="BM110" s="144"/>
      <c r="BN110" s="169"/>
      <c r="BO110" s="169"/>
      <c r="BP110" s="169"/>
      <c r="BQ110" s="169"/>
      <c r="BR110" s="144"/>
      <c r="BS110" s="169"/>
      <c r="BT110" s="170"/>
    </row>
    <row r="111" spans="1:72" ht="23.25" customHeight="1">
      <c r="A111" s="320">
        <v>100</v>
      </c>
      <c r="B111" s="474" t="s">
        <v>372</v>
      </c>
      <c r="C111" s="446" t="s">
        <v>239</v>
      </c>
      <c r="D111" s="446"/>
      <c r="E111" s="447" t="s">
        <v>349</v>
      </c>
      <c r="F111" s="448" t="s">
        <v>571</v>
      </c>
      <c r="G111" s="449" t="s">
        <v>239</v>
      </c>
      <c r="H111" s="452"/>
      <c r="I111" s="450">
        <v>20</v>
      </c>
      <c r="J111" s="450">
        <v>120</v>
      </c>
      <c r="K111" s="451">
        <f t="shared" si="2"/>
        <v>117.6</v>
      </c>
      <c r="L111" s="452" t="s">
        <v>374</v>
      </c>
      <c r="M111" s="450">
        <v>1</v>
      </c>
      <c r="N111" s="453"/>
      <c r="P111" s="169"/>
      <c r="Q111" s="144"/>
      <c r="R111" s="169"/>
      <c r="S111" s="169"/>
      <c r="T111" s="144"/>
      <c r="U111" s="169"/>
      <c r="V111" s="169"/>
      <c r="W111" s="169"/>
      <c r="X111" s="169"/>
      <c r="Y111" s="169"/>
      <c r="Z111" s="169"/>
      <c r="AA111" s="169"/>
      <c r="AB111" s="144"/>
      <c r="AC111" s="170"/>
      <c r="AD111" s="144"/>
      <c r="AE111" s="144"/>
      <c r="AF111" s="144"/>
      <c r="AG111" s="169"/>
      <c r="AH111" s="169"/>
      <c r="AI111" s="169"/>
      <c r="AJ111" s="169"/>
      <c r="AK111" s="169"/>
      <c r="AL111" s="169"/>
      <c r="AM111" s="144"/>
      <c r="AN111" s="169"/>
      <c r="AO111" s="169"/>
      <c r="AP111" s="170"/>
      <c r="AQ111" s="169"/>
      <c r="AR111" s="169"/>
      <c r="AS111" s="169"/>
      <c r="AT111" s="144"/>
      <c r="AU111" s="169"/>
      <c r="AV111" s="169"/>
      <c r="AW111" s="169"/>
      <c r="AX111" s="169"/>
      <c r="AY111" s="169"/>
      <c r="AZ111" s="169"/>
      <c r="BA111" s="169"/>
      <c r="BB111" s="169"/>
      <c r="BC111" s="144"/>
      <c r="BD111" s="169"/>
      <c r="BE111" s="169"/>
      <c r="BF111" s="169"/>
      <c r="BG111" s="169"/>
      <c r="BH111" s="144"/>
      <c r="BI111" s="169"/>
      <c r="BJ111" s="169"/>
      <c r="BK111" s="169"/>
      <c r="BL111" s="169"/>
      <c r="BM111" s="144"/>
      <c r="BN111" s="169"/>
      <c r="BO111" s="169"/>
      <c r="BP111" s="169"/>
      <c r="BQ111" s="169"/>
      <c r="BR111" s="144"/>
      <c r="BS111" s="169"/>
      <c r="BT111" s="170"/>
    </row>
    <row r="112" spans="1:72" ht="23.25" customHeight="1">
      <c r="A112" s="320">
        <v>101</v>
      </c>
      <c r="B112" s="474" t="s">
        <v>372</v>
      </c>
      <c r="C112" s="446" t="s">
        <v>239</v>
      </c>
      <c r="D112" s="446"/>
      <c r="E112" s="447" t="s">
        <v>349</v>
      </c>
      <c r="F112" s="448" t="s">
        <v>572</v>
      </c>
      <c r="G112" s="449" t="s">
        <v>239</v>
      </c>
      <c r="H112" s="452"/>
      <c r="I112" s="450">
        <v>20</v>
      </c>
      <c r="J112" s="450">
        <v>90</v>
      </c>
      <c r="K112" s="451">
        <f t="shared" si="2"/>
        <v>88.2</v>
      </c>
      <c r="L112" s="452" t="s">
        <v>374</v>
      </c>
      <c r="M112" s="450">
        <v>1</v>
      </c>
      <c r="N112" s="453"/>
      <c r="P112" s="169"/>
      <c r="Q112" s="144"/>
      <c r="R112" s="169"/>
      <c r="S112" s="169"/>
      <c r="T112" s="144"/>
      <c r="U112" s="169"/>
      <c r="V112" s="169"/>
      <c r="W112" s="169"/>
      <c r="X112" s="169"/>
      <c r="Y112" s="169"/>
      <c r="Z112" s="169"/>
      <c r="AA112" s="169"/>
      <c r="AB112" s="144"/>
      <c r="AC112" s="170"/>
      <c r="AD112" s="144"/>
      <c r="AE112" s="144"/>
      <c r="AF112" s="144"/>
      <c r="AG112" s="169"/>
      <c r="AH112" s="169"/>
      <c r="AI112" s="169"/>
      <c r="AJ112" s="169"/>
      <c r="AK112" s="169"/>
      <c r="AL112" s="169"/>
      <c r="AM112" s="144"/>
      <c r="AN112" s="169"/>
      <c r="AO112" s="169"/>
      <c r="AP112" s="170"/>
      <c r="AQ112" s="169"/>
      <c r="AR112" s="169"/>
      <c r="AS112" s="169"/>
      <c r="AT112" s="144"/>
      <c r="AU112" s="169"/>
      <c r="AV112" s="169"/>
      <c r="AW112" s="169"/>
      <c r="AX112" s="169"/>
      <c r="AY112" s="169"/>
      <c r="AZ112" s="169"/>
      <c r="BA112" s="169"/>
      <c r="BB112" s="169"/>
      <c r="BC112" s="144"/>
      <c r="BD112" s="169"/>
      <c r="BE112" s="169"/>
      <c r="BF112" s="169"/>
      <c r="BG112" s="169"/>
      <c r="BH112" s="144"/>
      <c r="BI112" s="169"/>
      <c r="BJ112" s="169"/>
      <c r="BK112" s="169"/>
      <c r="BL112" s="169"/>
      <c r="BM112" s="144"/>
      <c r="BN112" s="169"/>
      <c r="BO112" s="169"/>
      <c r="BP112" s="169"/>
      <c r="BQ112" s="169"/>
      <c r="BR112" s="144"/>
      <c r="BS112" s="169"/>
      <c r="BT112" s="170"/>
    </row>
    <row r="113" spans="1:72" ht="23.25" customHeight="1">
      <c r="A113" s="320">
        <v>102</v>
      </c>
      <c r="B113" s="474" t="s">
        <v>372</v>
      </c>
      <c r="C113" s="446" t="s">
        <v>239</v>
      </c>
      <c r="D113" s="446"/>
      <c r="E113" s="447" t="s">
        <v>349</v>
      </c>
      <c r="F113" s="448" t="s">
        <v>529</v>
      </c>
      <c r="G113" s="449" t="s">
        <v>239</v>
      </c>
      <c r="H113" s="452"/>
      <c r="I113" s="450">
        <v>20</v>
      </c>
      <c r="J113" s="450">
        <v>90</v>
      </c>
      <c r="K113" s="451">
        <f t="shared" si="2"/>
        <v>88.2</v>
      </c>
      <c r="L113" s="452" t="s">
        <v>374</v>
      </c>
      <c r="M113" s="450">
        <v>1</v>
      </c>
      <c r="N113" s="453"/>
      <c r="P113" s="169"/>
      <c r="Q113" s="144"/>
      <c r="R113" s="169"/>
      <c r="S113" s="169"/>
      <c r="T113" s="144"/>
      <c r="U113" s="169"/>
      <c r="V113" s="169"/>
      <c r="W113" s="169"/>
      <c r="X113" s="169"/>
      <c r="Y113" s="169"/>
      <c r="Z113" s="169"/>
      <c r="AA113" s="169"/>
      <c r="AB113" s="144"/>
      <c r="AC113" s="170"/>
      <c r="AD113" s="144"/>
      <c r="AE113" s="144"/>
      <c r="AF113" s="144"/>
      <c r="AG113" s="169"/>
      <c r="AH113" s="169"/>
      <c r="AI113" s="169"/>
      <c r="AJ113" s="169"/>
      <c r="AK113" s="169"/>
      <c r="AL113" s="169"/>
      <c r="AM113" s="144"/>
      <c r="AN113" s="169"/>
      <c r="AO113" s="169"/>
      <c r="AP113" s="170"/>
      <c r="AQ113" s="169"/>
      <c r="AR113" s="169"/>
      <c r="AS113" s="169"/>
      <c r="AT113" s="144"/>
      <c r="AU113" s="169"/>
      <c r="AV113" s="169"/>
      <c r="AW113" s="169"/>
      <c r="AX113" s="169"/>
      <c r="AY113" s="169"/>
      <c r="AZ113" s="169"/>
      <c r="BA113" s="169"/>
      <c r="BB113" s="169"/>
      <c r="BC113" s="144"/>
      <c r="BD113" s="169"/>
      <c r="BE113" s="169"/>
      <c r="BF113" s="169"/>
      <c r="BG113" s="169"/>
      <c r="BH113" s="144"/>
      <c r="BI113" s="169"/>
      <c r="BJ113" s="169"/>
      <c r="BK113" s="169"/>
      <c r="BL113" s="169"/>
      <c r="BM113" s="144"/>
      <c r="BN113" s="169"/>
      <c r="BO113" s="169"/>
      <c r="BP113" s="169"/>
      <c r="BQ113" s="169"/>
      <c r="BR113" s="144"/>
      <c r="BS113" s="169"/>
      <c r="BT113" s="170"/>
    </row>
    <row r="114" spans="1:72" ht="23.25" customHeight="1">
      <c r="A114" s="320">
        <v>103</v>
      </c>
      <c r="B114" s="474" t="s">
        <v>372</v>
      </c>
      <c r="C114" s="446" t="s">
        <v>239</v>
      </c>
      <c r="D114" s="446"/>
      <c r="E114" s="447" t="s">
        <v>349</v>
      </c>
      <c r="F114" s="448" t="s">
        <v>573</v>
      </c>
      <c r="G114" s="449" t="s">
        <v>239</v>
      </c>
      <c r="H114" s="452"/>
      <c r="I114" s="450">
        <v>20</v>
      </c>
      <c r="J114" s="450">
        <v>120</v>
      </c>
      <c r="K114" s="451">
        <f t="shared" si="2"/>
        <v>117.6</v>
      </c>
      <c r="L114" s="452" t="s">
        <v>374</v>
      </c>
      <c r="M114" s="450">
        <v>1</v>
      </c>
      <c r="N114" s="453"/>
      <c r="P114" s="169"/>
      <c r="Q114" s="144"/>
      <c r="R114" s="169"/>
      <c r="S114" s="169"/>
      <c r="T114" s="144"/>
      <c r="U114" s="169"/>
      <c r="V114" s="169"/>
      <c r="W114" s="169"/>
      <c r="X114" s="169"/>
      <c r="Y114" s="169"/>
      <c r="Z114" s="169"/>
      <c r="AA114" s="169"/>
      <c r="AB114" s="144"/>
      <c r="AC114" s="170"/>
      <c r="AD114" s="144"/>
      <c r="AE114" s="144"/>
      <c r="AF114" s="144"/>
      <c r="AG114" s="169"/>
      <c r="AH114" s="169"/>
      <c r="AI114" s="169"/>
      <c r="AJ114" s="169"/>
      <c r="AK114" s="169"/>
      <c r="AL114" s="169"/>
      <c r="AM114" s="144"/>
      <c r="AN114" s="169"/>
      <c r="AO114" s="169"/>
      <c r="AP114" s="170"/>
      <c r="AQ114" s="169"/>
      <c r="AR114" s="169"/>
      <c r="AS114" s="169"/>
      <c r="AT114" s="144"/>
      <c r="AU114" s="169"/>
      <c r="AV114" s="169"/>
      <c r="AW114" s="169"/>
      <c r="AX114" s="169"/>
      <c r="AY114" s="169"/>
      <c r="AZ114" s="169"/>
      <c r="BA114" s="169"/>
      <c r="BB114" s="169"/>
      <c r="BC114" s="144"/>
      <c r="BD114" s="169"/>
      <c r="BE114" s="169"/>
      <c r="BF114" s="169"/>
      <c r="BG114" s="169"/>
      <c r="BH114" s="144"/>
      <c r="BI114" s="169"/>
      <c r="BJ114" s="169"/>
      <c r="BK114" s="169"/>
      <c r="BL114" s="169"/>
      <c r="BM114" s="144"/>
      <c r="BN114" s="169"/>
      <c r="BO114" s="169"/>
      <c r="BP114" s="169"/>
      <c r="BQ114" s="169"/>
      <c r="BR114" s="144"/>
      <c r="BS114" s="169"/>
      <c r="BT114" s="170"/>
    </row>
    <row r="115" spans="1:72" ht="23.25" customHeight="1">
      <c r="A115" s="320">
        <v>104</v>
      </c>
      <c r="B115" s="474" t="s">
        <v>372</v>
      </c>
      <c r="C115" s="446" t="s">
        <v>239</v>
      </c>
      <c r="D115" s="446"/>
      <c r="E115" s="447" t="s">
        <v>349</v>
      </c>
      <c r="F115" s="448" t="s">
        <v>574</v>
      </c>
      <c r="G115" s="449" t="s">
        <v>239</v>
      </c>
      <c r="H115" s="452"/>
      <c r="I115" s="450">
        <v>20</v>
      </c>
      <c r="J115" s="450">
        <v>120</v>
      </c>
      <c r="K115" s="451">
        <f t="shared" si="2"/>
        <v>117.6</v>
      </c>
      <c r="L115" s="452" t="s">
        <v>374</v>
      </c>
      <c r="M115" s="450">
        <v>1</v>
      </c>
      <c r="N115" s="453"/>
      <c r="P115" s="169"/>
      <c r="Q115" s="144"/>
      <c r="R115" s="169"/>
      <c r="S115" s="169"/>
      <c r="T115" s="144"/>
      <c r="U115" s="169"/>
      <c r="V115" s="169"/>
      <c r="W115" s="169"/>
      <c r="X115" s="169"/>
      <c r="Y115" s="169"/>
      <c r="Z115" s="169"/>
      <c r="AA115" s="169"/>
      <c r="AB115" s="144"/>
      <c r="AC115" s="170"/>
      <c r="AD115" s="144"/>
      <c r="AE115" s="144"/>
      <c r="AF115" s="144"/>
      <c r="AG115" s="169"/>
      <c r="AH115" s="169"/>
      <c r="AI115" s="169"/>
      <c r="AJ115" s="169"/>
      <c r="AK115" s="169"/>
      <c r="AL115" s="169"/>
      <c r="AM115" s="144"/>
      <c r="AN115" s="169"/>
      <c r="AO115" s="169"/>
      <c r="AP115" s="170"/>
      <c r="AQ115" s="169"/>
      <c r="AR115" s="169"/>
      <c r="AS115" s="169"/>
      <c r="AT115" s="144"/>
      <c r="AU115" s="169"/>
      <c r="AV115" s="169"/>
      <c r="AW115" s="169"/>
      <c r="AX115" s="169"/>
      <c r="AY115" s="169"/>
      <c r="AZ115" s="169"/>
      <c r="BA115" s="169"/>
      <c r="BB115" s="169"/>
      <c r="BC115" s="144"/>
      <c r="BD115" s="169"/>
      <c r="BE115" s="169"/>
      <c r="BF115" s="169"/>
      <c r="BG115" s="169"/>
      <c r="BH115" s="144"/>
      <c r="BI115" s="169"/>
      <c r="BJ115" s="169"/>
      <c r="BK115" s="169"/>
      <c r="BL115" s="169"/>
      <c r="BM115" s="144"/>
      <c r="BN115" s="169"/>
      <c r="BO115" s="169"/>
      <c r="BP115" s="169"/>
      <c r="BQ115" s="169"/>
      <c r="BR115" s="144"/>
      <c r="BS115" s="169"/>
      <c r="BT115" s="170"/>
    </row>
    <row r="116" spans="1:72" ht="23.25" customHeight="1">
      <c r="A116" s="320">
        <v>105</v>
      </c>
      <c r="B116" s="474" t="s">
        <v>372</v>
      </c>
      <c r="C116" s="446" t="s">
        <v>239</v>
      </c>
      <c r="D116" s="446"/>
      <c r="E116" s="447" t="s">
        <v>349</v>
      </c>
      <c r="F116" s="448" t="s">
        <v>575</v>
      </c>
      <c r="G116" s="449" t="s">
        <v>239</v>
      </c>
      <c r="H116" s="452"/>
      <c r="I116" s="450">
        <v>20</v>
      </c>
      <c r="J116" s="450">
        <v>90</v>
      </c>
      <c r="K116" s="451">
        <f t="shared" si="2"/>
        <v>88.2</v>
      </c>
      <c r="L116" s="452" t="s">
        <v>374</v>
      </c>
      <c r="M116" s="450">
        <v>1</v>
      </c>
      <c r="N116" s="453"/>
      <c r="P116" s="169"/>
      <c r="Q116" s="144"/>
      <c r="R116" s="169"/>
      <c r="S116" s="169"/>
      <c r="T116" s="144"/>
      <c r="U116" s="169"/>
      <c r="V116" s="169"/>
      <c r="W116" s="169"/>
      <c r="X116" s="169"/>
      <c r="Y116" s="169"/>
      <c r="Z116" s="169"/>
      <c r="AA116" s="169"/>
      <c r="AB116" s="144"/>
      <c r="AC116" s="170"/>
      <c r="AD116" s="144"/>
      <c r="AE116" s="144"/>
      <c r="AF116" s="144"/>
      <c r="AG116" s="169"/>
      <c r="AH116" s="169"/>
      <c r="AI116" s="169"/>
      <c r="AJ116" s="169"/>
      <c r="AK116" s="169"/>
      <c r="AL116" s="169"/>
      <c r="AM116" s="144"/>
      <c r="AN116" s="169"/>
      <c r="AO116" s="169"/>
      <c r="AP116" s="170"/>
      <c r="AQ116" s="169"/>
      <c r="AR116" s="169"/>
      <c r="AS116" s="169"/>
      <c r="AT116" s="144"/>
      <c r="AU116" s="169"/>
      <c r="AV116" s="169"/>
      <c r="AW116" s="169"/>
      <c r="AX116" s="169"/>
      <c r="AY116" s="169"/>
      <c r="AZ116" s="169"/>
      <c r="BA116" s="169"/>
      <c r="BB116" s="169"/>
      <c r="BC116" s="144"/>
      <c r="BD116" s="169"/>
      <c r="BE116" s="169"/>
      <c r="BF116" s="169"/>
      <c r="BG116" s="169"/>
      <c r="BH116" s="144"/>
      <c r="BI116" s="169"/>
      <c r="BJ116" s="169"/>
      <c r="BK116" s="169"/>
      <c r="BL116" s="169"/>
      <c r="BM116" s="144"/>
      <c r="BN116" s="169"/>
      <c r="BO116" s="169"/>
      <c r="BP116" s="169"/>
      <c r="BQ116" s="169"/>
      <c r="BR116" s="144"/>
      <c r="BS116" s="169"/>
      <c r="BT116" s="170"/>
    </row>
    <row r="117" spans="1:72" ht="23.25" customHeight="1">
      <c r="A117" s="320">
        <v>106</v>
      </c>
      <c r="B117" s="474" t="s">
        <v>372</v>
      </c>
      <c r="C117" s="446" t="s">
        <v>239</v>
      </c>
      <c r="D117" s="446"/>
      <c r="E117" s="447" t="s">
        <v>349</v>
      </c>
      <c r="F117" s="448" t="s">
        <v>576</v>
      </c>
      <c r="G117" s="449" t="s">
        <v>239</v>
      </c>
      <c r="H117" s="452"/>
      <c r="I117" s="450">
        <v>20</v>
      </c>
      <c r="J117" s="450">
        <v>90</v>
      </c>
      <c r="K117" s="451">
        <f t="shared" si="2"/>
        <v>88.2</v>
      </c>
      <c r="L117" s="452" t="s">
        <v>374</v>
      </c>
      <c r="M117" s="450">
        <v>1</v>
      </c>
      <c r="N117" s="453"/>
      <c r="P117" s="169"/>
      <c r="Q117" s="144"/>
      <c r="R117" s="169"/>
      <c r="S117" s="169"/>
      <c r="T117" s="144"/>
      <c r="U117" s="169"/>
      <c r="V117" s="169"/>
      <c r="W117" s="169"/>
      <c r="X117" s="169"/>
      <c r="Y117" s="169"/>
      <c r="Z117" s="169"/>
      <c r="AA117" s="169"/>
      <c r="AB117" s="144"/>
      <c r="AC117" s="170"/>
      <c r="AD117" s="144"/>
      <c r="AE117" s="144"/>
      <c r="AF117" s="144"/>
      <c r="AG117" s="169"/>
      <c r="AH117" s="169"/>
      <c r="AI117" s="169"/>
      <c r="AJ117" s="169"/>
      <c r="AK117" s="169"/>
      <c r="AL117" s="169"/>
      <c r="AM117" s="144"/>
      <c r="AN117" s="169"/>
      <c r="AO117" s="169"/>
      <c r="AP117" s="170"/>
      <c r="AQ117" s="169"/>
      <c r="AR117" s="169"/>
      <c r="AS117" s="169"/>
      <c r="AT117" s="144"/>
      <c r="AU117" s="169"/>
      <c r="AV117" s="169"/>
      <c r="AW117" s="169"/>
      <c r="AX117" s="169"/>
      <c r="AY117" s="169"/>
      <c r="AZ117" s="169"/>
      <c r="BA117" s="169"/>
      <c r="BB117" s="169"/>
      <c r="BC117" s="144"/>
      <c r="BD117" s="169"/>
      <c r="BE117" s="169"/>
      <c r="BF117" s="169"/>
      <c r="BG117" s="169"/>
      <c r="BH117" s="144"/>
      <c r="BI117" s="169"/>
      <c r="BJ117" s="169"/>
      <c r="BK117" s="169"/>
      <c r="BL117" s="169"/>
      <c r="BM117" s="144"/>
      <c r="BN117" s="169"/>
      <c r="BO117" s="169"/>
      <c r="BP117" s="169"/>
      <c r="BQ117" s="169"/>
      <c r="BR117" s="144"/>
      <c r="BS117" s="169"/>
      <c r="BT117" s="170"/>
    </row>
    <row r="118" spans="1:72" ht="18" customHeight="1">
      <c r="A118" s="308"/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</row>
    <row r="119" spans="1:72" ht="18" customHeight="1">
      <c r="A119" s="206" t="s">
        <v>256</v>
      </c>
      <c r="B119" s="171"/>
      <c r="C119" s="152"/>
      <c r="D119" s="152"/>
      <c r="E119" s="152"/>
      <c r="F119" s="153"/>
      <c r="G119" s="153"/>
      <c r="H119" s="153"/>
      <c r="I119" s="410">
        <f>SUM(I14:I118)</f>
        <v>1960</v>
      </c>
      <c r="J119" s="411">
        <f>SUM(J12:J117)</f>
        <v>10825</v>
      </c>
      <c r="K119" s="411">
        <f>SUM(K12:K117)</f>
        <v>10608.500000000005</v>
      </c>
      <c r="L119" s="412"/>
      <c r="M119" s="411">
        <v>74</v>
      </c>
      <c r="N119" s="410">
        <f>SUM(N12:N118)</f>
        <v>0</v>
      </c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</row>
    <row r="120" spans="16:72" ht="13.5"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</row>
    <row r="121" spans="16:72" ht="13.5"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</row>
    <row r="122" spans="1:72" ht="13.5">
      <c r="A122" s="138" t="s">
        <v>289</v>
      </c>
      <c r="C122" s="138">
        <f>COUNTA(A12:A118)</f>
        <v>106</v>
      </c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</row>
    <row r="123" spans="16:72" ht="13.5"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</row>
    <row r="124" spans="16:72" ht="13.5"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</row>
    <row r="125" spans="16:72" ht="13.5"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</row>
    <row r="126" spans="16:72" ht="13.5"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</row>
    <row r="127" spans="16:72" ht="13.5"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</row>
    <row r="128" spans="16:72" ht="13.5"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</row>
    <row r="129" spans="16:72" ht="13.5"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</row>
    <row r="130" spans="16:72" ht="13.5"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</row>
    <row r="131" spans="2:72" ht="13.5">
      <c r="B131" s="138" t="s">
        <v>289</v>
      </c>
      <c r="C131" s="138">
        <v>30</v>
      </c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</row>
    <row r="132" spans="16:72" ht="13.5"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</row>
    <row r="133" spans="16:72" ht="13.5"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</row>
    <row r="134" spans="16:72" ht="13.5"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</row>
    <row r="135" spans="16:72" ht="13.5"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</row>
    <row r="136" spans="16:72" ht="13.5"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</row>
    <row r="137" spans="16:72" ht="13.5"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</row>
    <row r="138" spans="16:72" ht="13.5"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</row>
    <row r="139" spans="16:72" ht="13.5"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</row>
    <row r="140" spans="16:72" ht="13.5"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</row>
    <row r="141" spans="16:72" ht="13.5"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</row>
    <row r="142" spans="16:72" ht="13.5"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</row>
    <row r="143" spans="16:72" ht="13.5"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</row>
  </sheetData>
  <sheetProtection/>
  <mergeCells count="1">
    <mergeCell ref="A8:I8"/>
  </mergeCells>
  <printOptions horizontalCentered="1" verticalCentered="1"/>
  <pageMargins left="0.7874015748031497" right="0.1968503937007874" top="0.44" bottom="0.83" header="0.5118110236220472" footer="0.5118110236220472"/>
  <pageSetup firstPageNumber="15" useFirstPageNumber="1" fitToHeight="0" fitToWidth="1" horizontalDpi="600" verticalDpi="600" orientation="portrait" scale="54" r:id="rId2"/>
  <headerFooter alignWithMargins="0">
    <oddHeader xml:space="preserve">&amp;C   </oddHeader>
    <oddFooter>&amp;C&amp;12&amp;P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T89"/>
  <sheetViews>
    <sheetView showGridLines="0" zoomScale="115" zoomScaleNormal="115" zoomScaleSheetLayoutView="85" zoomScalePageLayoutView="80" workbookViewId="0" topLeftCell="A67">
      <selection activeCell="W21" sqref="W21"/>
    </sheetView>
  </sheetViews>
  <sheetFormatPr defaultColWidth="11.421875" defaultRowHeight="12.75"/>
  <cols>
    <col min="1" max="1" width="9.8515625" style="69" customWidth="1"/>
    <col min="2" max="2" width="17.00390625" style="69" customWidth="1"/>
    <col min="3" max="3" width="48.28125" style="69" customWidth="1"/>
    <col min="4" max="4" width="18.421875" style="69" customWidth="1"/>
    <col min="5" max="5" width="14.421875" style="69" customWidth="1"/>
    <col min="6" max="6" width="12.00390625" style="69" customWidth="1"/>
    <col min="7" max="7" width="11.57421875" style="69" customWidth="1"/>
    <col min="8" max="8" width="13.140625" style="69" customWidth="1"/>
    <col min="9" max="16384" width="11.421875" style="69" customWidth="1"/>
  </cols>
  <sheetData>
    <row r="2" spans="1:8" ht="23.25" customHeight="1">
      <c r="A2" s="172" t="s">
        <v>22</v>
      </c>
      <c r="B2" s="172"/>
      <c r="C2" s="173"/>
      <c r="D2" s="173"/>
      <c r="E2" s="173"/>
      <c r="F2" s="173"/>
      <c r="G2" s="173"/>
      <c r="H2" s="173"/>
    </row>
    <row r="3" spans="1:6" ht="25.5" customHeight="1">
      <c r="A3" s="172"/>
      <c r="B3" s="172"/>
      <c r="C3" s="174"/>
      <c r="D3" s="174"/>
      <c r="E3" s="174"/>
      <c r="F3" s="173"/>
    </row>
    <row r="4" spans="1:8" ht="21.75" customHeight="1">
      <c r="A4" s="175" t="s">
        <v>113</v>
      </c>
      <c r="B4" s="175"/>
      <c r="C4" s="174"/>
      <c r="D4" s="174"/>
      <c r="E4" s="174"/>
      <c r="F4" s="173"/>
      <c r="G4" s="173"/>
      <c r="H4" s="173"/>
    </row>
    <row r="5" spans="1:8" ht="24" customHeight="1">
      <c r="A5" s="175" t="s">
        <v>114</v>
      </c>
      <c r="B5" s="175"/>
      <c r="C5" s="174"/>
      <c r="D5" s="174"/>
      <c r="E5" s="174"/>
      <c r="F5" s="173"/>
      <c r="G5" s="582"/>
      <c r="H5" s="583"/>
    </row>
    <row r="6" spans="1:8" s="332" customFormat="1" ht="38.25" customHeight="1">
      <c r="A6" s="415" t="s">
        <v>339</v>
      </c>
      <c r="B6" s="354"/>
      <c r="C6" s="355"/>
      <c r="D6" s="356"/>
      <c r="E6" s="329"/>
      <c r="F6" s="357" t="s">
        <v>418</v>
      </c>
      <c r="G6" s="355"/>
      <c r="H6" s="358"/>
    </row>
    <row r="7" spans="1:17" s="332" customFormat="1" ht="12" customHeight="1">
      <c r="A7" s="359"/>
      <c r="B7" s="359"/>
      <c r="C7" s="359"/>
      <c r="D7" s="359"/>
      <c r="E7" s="359"/>
      <c r="F7" s="359"/>
      <c r="G7" s="359"/>
      <c r="H7" s="360"/>
      <c r="Q7" s="332" t="s">
        <v>340</v>
      </c>
    </row>
    <row r="8" spans="1:8" s="332" customFormat="1" ht="27" customHeight="1">
      <c r="A8" s="353" t="s">
        <v>580</v>
      </c>
      <c r="B8" s="330"/>
      <c r="C8" s="355"/>
      <c r="D8" s="356"/>
      <c r="E8" s="355"/>
      <c r="F8" s="355"/>
      <c r="G8" s="584" t="s">
        <v>577</v>
      </c>
      <c r="H8" s="585"/>
    </row>
    <row r="9" spans="1:8" ht="12" customHeight="1">
      <c r="A9" s="326"/>
      <c r="B9" s="176"/>
      <c r="C9" s="177"/>
      <c r="D9" s="177"/>
      <c r="E9" s="177"/>
      <c r="F9" s="177"/>
      <c r="G9" s="177"/>
      <c r="H9" s="178"/>
    </row>
    <row r="10" spans="1:8" ht="66.75" customHeight="1">
      <c r="A10" s="475" t="s">
        <v>74</v>
      </c>
      <c r="B10" s="475" t="s">
        <v>115</v>
      </c>
      <c r="C10" s="475" t="s">
        <v>116</v>
      </c>
      <c r="D10" s="475" t="s">
        <v>117</v>
      </c>
      <c r="E10" s="475" t="s">
        <v>118</v>
      </c>
      <c r="F10" s="475" t="s">
        <v>119</v>
      </c>
      <c r="G10" s="475" t="s">
        <v>120</v>
      </c>
      <c r="H10" s="475" t="s">
        <v>121</v>
      </c>
    </row>
    <row r="11" spans="1:8" ht="35.25" customHeight="1">
      <c r="A11" s="477">
        <v>1</v>
      </c>
      <c r="B11" s="476" t="s">
        <v>333</v>
      </c>
      <c r="C11" s="476" t="s">
        <v>427</v>
      </c>
      <c r="D11" s="477" t="s">
        <v>416</v>
      </c>
      <c r="E11" s="477">
        <v>3</v>
      </c>
      <c r="F11" s="477">
        <v>3</v>
      </c>
      <c r="G11" s="477">
        <v>1</v>
      </c>
      <c r="H11" s="477">
        <v>3</v>
      </c>
    </row>
    <row r="12" spans="1:8" ht="35.25" customHeight="1">
      <c r="A12" s="477">
        <v>2</v>
      </c>
      <c r="B12" s="476" t="s">
        <v>333</v>
      </c>
      <c r="C12" s="476" t="s">
        <v>428</v>
      </c>
      <c r="D12" s="477" t="s">
        <v>416</v>
      </c>
      <c r="E12" s="477">
        <v>5</v>
      </c>
      <c r="F12" s="477">
        <v>5</v>
      </c>
      <c r="G12" s="477">
        <v>1</v>
      </c>
      <c r="H12" s="477">
        <v>3</v>
      </c>
    </row>
    <row r="13" spans="1:8" ht="35.25" customHeight="1">
      <c r="A13" s="477">
        <v>3</v>
      </c>
      <c r="B13" s="476" t="s">
        <v>333</v>
      </c>
      <c r="C13" s="476" t="s">
        <v>429</v>
      </c>
      <c r="D13" s="477" t="s">
        <v>416</v>
      </c>
      <c r="E13" s="477">
        <v>8</v>
      </c>
      <c r="F13" s="477">
        <v>8</v>
      </c>
      <c r="G13" s="477">
        <v>1</v>
      </c>
      <c r="H13" s="477">
        <v>2</v>
      </c>
    </row>
    <row r="14" spans="1:8" ht="35.25" customHeight="1">
      <c r="A14" s="477">
        <v>4</v>
      </c>
      <c r="B14" s="476" t="s">
        <v>333</v>
      </c>
      <c r="C14" s="476" t="s">
        <v>430</v>
      </c>
      <c r="D14" s="477" t="s">
        <v>416</v>
      </c>
      <c r="E14" s="477">
        <v>1</v>
      </c>
      <c r="F14" s="477">
        <v>1</v>
      </c>
      <c r="G14" s="477">
        <v>1</v>
      </c>
      <c r="H14" s="477">
        <v>5</v>
      </c>
    </row>
    <row r="15" spans="1:8" ht="35.25" customHeight="1">
      <c r="A15" s="477">
        <v>5</v>
      </c>
      <c r="B15" s="476" t="s">
        <v>431</v>
      </c>
      <c r="C15" s="476" t="s">
        <v>432</v>
      </c>
      <c r="D15" s="477" t="s">
        <v>416</v>
      </c>
      <c r="E15" s="477">
        <v>51</v>
      </c>
      <c r="F15" s="477">
        <v>48</v>
      </c>
      <c r="G15" s="477">
        <v>1</v>
      </c>
      <c r="H15" s="477">
        <v>14</v>
      </c>
    </row>
    <row r="16" spans="1:8" ht="35.25" customHeight="1">
      <c r="A16" s="477">
        <v>6</v>
      </c>
      <c r="B16" s="476" t="s">
        <v>333</v>
      </c>
      <c r="C16" s="476" t="s">
        <v>433</v>
      </c>
      <c r="D16" s="477" t="s">
        <v>416</v>
      </c>
      <c r="E16" s="477">
        <v>19</v>
      </c>
      <c r="F16" s="477">
        <v>16</v>
      </c>
      <c r="G16" s="477">
        <v>1</v>
      </c>
      <c r="H16" s="477">
        <v>4</v>
      </c>
    </row>
    <row r="17" spans="1:8" ht="57.75" customHeight="1">
      <c r="A17" s="477">
        <v>7</v>
      </c>
      <c r="B17" s="476" t="s">
        <v>333</v>
      </c>
      <c r="C17" s="476" t="s">
        <v>429</v>
      </c>
      <c r="D17" s="477" t="s">
        <v>416</v>
      </c>
      <c r="E17" s="477">
        <v>8</v>
      </c>
      <c r="F17" s="477">
        <v>8</v>
      </c>
      <c r="G17" s="477">
        <v>1</v>
      </c>
      <c r="H17" s="477">
        <v>2</v>
      </c>
    </row>
    <row r="18" spans="1:8" ht="35.25" customHeight="1">
      <c r="A18" s="477">
        <v>8</v>
      </c>
      <c r="B18" s="476" t="s">
        <v>333</v>
      </c>
      <c r="C18" s="476" t="s">
        <v>434</v>
      </c>
      <c r="D18" s="477" t="s">
        <v>416</v>
      </c>
      <c r="E18" s="477">
        <v>1</v>
      </c>
      <c r="F18" s="477">
        <v>1</v>
      </c>
      <c r="G18" s="477">
        <v>1</v>
      </c>
      <c r="H18" s="477">
        <v>1</v>
      </c>
    </row>
    <row r="19" spans="1:8" ht="35.25" customHeight="1">
      <c r="A19" s="477">
        <v>9</v>
      </c>
      <c r="B19" s="476" t="s">
        <v>333</v>
      </c>
      <c r="C19" s="476" t="s">
        <v>435</v>
      </c>
      <c r="D19" s="477" t="s">
        <v>416</v>
      </c>
      <c r="E19" s="477">
        <v>1</v>
      </c>
      <c r="F19" s="477">
        <v>1</v>
      </c>
      <c r="G19" s="477">
        <v>1</v>
      </c>
      <c r="H19" s="477">
        <v>5</v>
      </c>
    </row>
    <row r="20" spans="1:8" ht="35.25" customHeight="1">
      <c r="A20" s="477">
        <v>10</v>
      </c>
      <c r="B20" s="476" t="s">
        <v>333</v>
      </c>
      <c r="C20" s="476" t="s">
        <v>436</v>
      </c>
      <c r="D20" s="477" t="s">
        <v>416</v>
      </c>
      <c r="E20" s="477">
        <v>63</v>
      </c>
      <c r="F20" s="477">
        <v>66</v>
      </c>
      <c r="G20" s="477">
        <v>1</v>
      </c>
      <c r="H20" s="477">
        <v>2</v>
      </c>
    </row>
    <row r="21" spans="1:8" ht="35.25" customHeight="1">
      <c r="A21" s="477">
        <v>11</v>
      </c>
      <c r="B21" s="476" t="s">
        <v>333</v>
      </c>
      <c r="C21" s="476" t="s">
        <v>434</v>
      </c>
      <c r="D21" s="477" t="s">
        <v>416</v>
      </c>
      <c r="E21" s="477">
        <v>1</v>
      </c>
      <c r="F21" s="477">
        <v>1</v>
      </c>
      <c r="G21" s="477">
        <v>1</v>
      </c>
      <c r="H21" s="477">
        <v>1</v>
      </c>
    </row>
    <row r="22" spans="1:8" ht="35.25" customHeight="1">
      <c r="A22" s="477">
        <v>12</v>
      </c>
      <c r="B22" s="476" t="s">
        <v>333</v>
      </c>
      <c r="C22" s="476" t="s">
        <v>437</v>
      </c>
      <c r="D22" s="477" t="s">
        <v>416</v>
      </c>
      <c r="E22" s="477">
        <v>45</v>
      </c>
      <c r="F22" s="477">
        <v>41</v>
      </c>
      <c r="G22" s="477">
        <v>1</v>
      </c>
      <c r="H22" s="477">
        <v>2</v>
      </c>
    </row>
    <row r="23" spans="1:8" ht="35.25" customHeight="1">
      <c r="A23" s="477">
        <v>13</v>
      </c>
      <c r="B23" s="476" t="s">
        <v>333</v>
      </c>
      <c r="C23" s="478" t="s">
        <v>438</v>
      </c>
      <c r="D23" s="477" t="s">
        <v>416</v>
      </c>
      <c r="E23" s="479">
        <v>4</v>
      </c>
      <c r="F23" s="479">
        <v>4</v>
      </c>
      <c r="G23" s="480">
        <v>1</v>
      </c>
      <c r="H23" s="477">
        <v>5</v>
      </c>
    </row>
    <row r="24" spans="1:8" ht="35.25" customHeight="1">
      <c r="A24" s="477">
        <v>14</v>
      </c>
      <c r="B24" s="476" t="s">
        <v>333</v>
      </c>
      <c r="C24" s="478" t="s">
        <v>439</v>
      </c>
      <c r="D24" s="477" t="s">
        <v>416</v>
      </c>
      <c r="E24" s="479">
        <v>36</v>
      </c>
      <c r="F24" s="479">
        <v>29</v>
      </c>
      <c r="G24" s="480">
        <v>1</v>
      </c>
      <c r="H24" s="477">
        <v>4</v>
      </c>
    </row>
    <row r="25" spans="1:8" ht="35.25" customHeight="1">
      <c r="A25" s="477">
        <v>15</v>
      </c>
      <c r="B25" s="476" t="s">
        <v>333</v>
      </c>
      <c r="C25" s="478" t="s">
        <v>440</v>
      </c>
      <c r="D25" s="477" t="s">
        <v>416</v>
      </c>
      <c r="E25" s="479">
        <v>6</v>
      </c>
      <c r="F25" s="479">
        <v>8</v>
      </c>
      <c r="G25" s="480">
        <v>1</v>
      </c>
      <c r="H25" s="477">
        <v>2</v>
      </c>
    </row>
    <row r="26" spans="1:8" ht="35.25" customHeight="1">
      <c r="A26" s="477">
        <v>16</v>
      </c>
      <c r="B26" s="476" t="s">
        <v>431</v>
      </c>
      <c r="C26" s="478" t="s">
        <v>441</v>
      </c>
      <c r="D26" s="477" t="s">
        <v>416</v>
      </c>
      <c r="E26" s="479">
        <v>28</v>
      </c>
      <c r="F26" s="479">
        <v>20</v>
      </c>
      <c r="G26" s="480">
        <v>2</v>
      </c>
      <c r="H26" s="479">
        <v>12</v>
      </c>
    </row>
    <row r="27" spans="1:8" ht="35.25" customHeight="1">
      <c r="A27" s="477">
        <v>17</v>
      </c>
      <c r="B27" s="476" t="s">
        <v>431</v>
      </c>
      <c r="C27" s="488" t="s">
        <v>442</v>
      </c>
      <c r="D27" s="477" t="s">
        <v>416</v>
      </c>
      <c r="E27" s="479">
        <v>29</v>
      </c>
      <c r="F27" s="479">
        <v>14</v>
      </c>
      <c r="G27" s="480">
        <v>1</v>
      </c>
      <c r="H27" s="479">
        <v>32</v>
      </c>
    </row>
    <row r="28" spans="1:8" ht="35.25" customHeight="1">
      <c r="A28" s="477">
        <v>18</v>
      </c>
      <c r="B28" s="476" t="s">
        <v>333</v>
      </c>
      <c r="C28" s="488" t="s">
        <v>443</v>
      </c>
      <c r="D28" s="477" t="s">
        <v>416</v>
      </c>
      <c r="E28" s="479">
        <v>46</v>
      </c>
      <c r="F28" s="479">
        <v>34</v>
      </c>
      <c r="G28" s="480">
        <v>1</v>
      </c>
      <c r="H28" s="479">
        <v>4</v>
      </c>
    </row>
    <row r="29" spans="1:8" ht="35.25" customHeight="1">
      <c r="A29" s="477">
        <v>19</v>
      </c>
      <c r="B29" s="476" t="s">
        <v>333</v>
      </c>
      <c r="C29" s="488" t="s">
        <v>444</v>
      </c>
      <c r="D29" s="477" t="s">
        <v>416</v>
      </c>
      <c r="E29" s="479">
        <v>21</v>
      </c>
      <c r="F29" s="479">
        <v>19</v>
      </c>
      <c r="G29" s="480">
        <v>1</v>
      </c>
      <c r="H29" s="479">
        <v>10</v>
      </c>
    </row>
    <row r="30" spans="1:8" ht="35.25" customHeight="1">
      <c r="A30" s="477">
        <v>20</v>
      </c>
      <c r="B30" s="476" t="s">
        <v>333</v>
      </c>
      <c r="C30" s="488" t="s">
        <v>444</v>
      </c>
      <c r="D30" s="477" t="s">
        <v>416</v>
      </c>
      <c r="E30" s="479">
        <v>22</v>
      </c>
      <c r="F30" s="479">
        <v>19</v>
      </c>
      <c r="G30" s="480">
        <v>1</v>
      </c>
      <c r="H30" s="479">
        <v>10</v>
      </c>
    </row>
    <row r="31" spans="1:8" ht="35.25" customHeight="1">
      <c r="A31" s="477">
        <v>21</v>
      </c>
      <c r="B31" s="476" t="s">
        <v>445</v>
      </c>
      <c r="C31" s="488" t="s">
        <v>446</v>
      </c>
      <c r="D31" s="477" t="s">
        <v>416</v>
      </c>
      <c r="E31" s="479">
        <v>8</v>
      </c>
      <c r="F31" s="479">
        <v>8</v>
      </c>
      <c r="G31" s="480">
        <v>2</v>
      </c>
      <c r="H31" s="479">
        <v>2</v>
      </c>
    </row>
    <row r="32" spans="1:8" ht="35.25" customHeight="1">
      <c r="A32" s="477">
        <v>22</v>
      </c>
      <c r="B32" s="476" t="s">
        <v>445</v>
      </c>
      <c r="C32" s="488" t="s">
        <v>447</v>
      </c>
      <c r="D32" s="477" t="s">
        <v>416</v>
      </c>
      <c r="E32" s="479">
        <v>26</v>
      </c>
      <c r="F32" s="479">
        <v>21</v>
      </c>
      <c r="G32" s="480">
        <v>1</v>
      </c>
      <c r="H32" s="479">
        <v>2</v>
      </c>
    </row>
    <row r="33" spans="1:8" ht="35.25" customHeight="1">
      <c r="A33" s="477">
        <v>23</v>
      </c>
      <c r="B33" s="476" t="s">
        <v>445</v>
      </c>
      <c r="C33" s="488" t="s">
        <v>447</v>
      </c>
      <c r="D33" s="477" t="s">
        <v>416</v>
      </c>
      <c r="E33" s="479">
        <v>16</v>
      </c>
      <c r="F33" s="479">
        <v>16</v>
      </c>
      <c r="G33" s="480">
        <v>1</v>
      </c>
      <c r="H33" s="477">
        <v>2</v>
      </c>
    </row>
    <row r="34" spans="1:8" ht="35.25" customHeight="1">
      <c r="A34" s="477">
        <v>24</v>
      </c>
      <c r="B34" s="476" t="s">
        <v>445</v>
      </c>
      <c r="C34" s="488" t="s">
        <v>447</v>
      </c>
      <c r="D34" s="477" t="s">
        <v>416</v>
      </c>
      <c r="E34" s="479">
        <v>21</v>
      </c>
      <c r="F34" s="479">
        <v>17</v>
      </c>
      <c r="G34" s="480">
        <v>1</v>
      </c>
      <c r="H34" s="479">
        <v>2</v>
      </c>
    </row>
    <row r="35" spans="1:8" ht="35.25" customHeight="1">
      <c r="A35" s="477">
        <v>25</v>
      </c>
      <c r="B35" s="476" t="s">
        <v>445</v>
      </c>
      <c r="C35" s="488" t="s">
        <v>447</v>
      </c>
      <c r="D35" s="477" t="s">
        <v>416</v>
      </c>
      <c r="E35" s="479">
        <v>18</v>
      </c>
      <c r="F35" s="479">
        <v>14</v>
      </c>
      <c r="G35" s="480">
        <v>1</v>
      </c>
      <c r="H35" s="479">
        <v>2</v>
      </c>
    </row>
    <row r="36" spans="1:8" ht="35.25" customHeight="1">
      <c r="A36" s="477">
        <v>26</v>
      </c>
      <c r="B36" s="476" t="s">
        <v>445</v>
      </c>
      <c r="C36" s="488" t="s">
        <v>447</v>
      </c>
      <c r="D36" s="477" t="s">
        <v>416</v>
      </c>
      <c r="E36" s="479">
        <v>16</v>
      </c>
      <c r="F36" s="479">
        <v>14</v>
      </c>
      <c r="G36" s="480">
        <v>1</v>
      </c>
      <c r="H36" s="479">
        <v>2</v>
      </c>
    </row>
    <row r="37" spans="1:8" ht="35.25" customHeight="1">
      <c r="A37" s="477">
        <v>27</v>
      </c>
      <c r="B37" s="476" t="s">
        <v>445</v>
      </c>
      <c r="C37" s="488" t="s">
        <v>447</v>
      </c>
      <c r="D37" s="477" t="s">
        <v>416</v>
      </c>
      <c r="E37" s="479">
        <v>25</v>
      </c>
      <c r="F37" s="479">
        <v>8</v>
      </c>
      <c r="G37" s="480">
        <v>1</v>
      </c>
      <c r="H37" s="479">
        <v>2</v>
      </c>
    </row>
    <row r="38" spans="1:8" ht="35.25" customHeight="1">
      <c r="A38" s="477">
        <v>28</v>
      </c>
      <c r="B38" s="476" t="s">
        <v>445</v>
      </c>
      <c r="C38" s="488" t="s">
        <v>447</v>
      </c>
      <c r="D38" s="477" t="s">
        <v>416</v>
      </c>
      <c r="E38" s="479">
        <v>20</v>
      </c>
      <c r="F38" s="479">
        <v>15</v>
      </c>
      <c r="G38" s="480">
        <v>1</v>
      </c>
      <c r="H38" s="479">
        <v>2</v>
      </c>
    </row>
    <row r="39" spans="1:8" ht="35.25" customHeight="1">
      <c r="A39" s="477">
        <v>29</v>
      </c>
      <c r="B39" s="476" t="s">
        <v>445</v>
      </c>
      <c r="C39" s="488" t="s">
        <v>447</v>
      </c>
      <c r="D39" s="477" t="s">
        <v>416</v>
      </c>
      <c r="E39" s="479">
        <v>23</v>
      </c>
      <c r="F39" s="479">
        <v>12</v>
      </c>
      <c r="G39" s="480">
        <v>1</v>
      </c>
      <c r="H39" s="479">
        <v>2</v>
      </c>
    </row>
    <row r="40" spans="1:8" ht="35.25" customHeight="1">
      <c r="A40" s="477">
        <v>30</v>
      </c>
      <c r="B40" s="476" t="s">
        <v>445</v>
      </c>
      <c r="C40" s="489" t="s">
        <v>447</v>
      </c>
      <c r="D40" s="477" t="s">
        <v>416</v>
      </c>
      <c r="E40" s="479">
        <v>18</v>
      </c>
      <c r="F40" s="479">
        <v>12</v>
      </c>
      <c r="G40" s="480">
        <v>1</v>
      </c>
      <c r="H40" s="479">
        <v>2</v>
      </c>
    </row>
    <row r="41" spans="1:8" ht="35.25" customHeight="1">
      <c r="A41" s="477">
        <v>31</v>
      </c>
      <c r="B41" s="476" t="s">
        <v>445</v>
      </c>
      <c r="C41" s="488" t="s">
        <v>447</v>
      </c>
      <c r="D41" s="477" t="s">
        <v>416</v>
      </c>
      <c r="E41" s="479">
        <v>25</v>
      </c>
      <c r="F41" s="479">
        <v>19</v>
      </c>
      <c r="G41" s="480">
        <v>1</v>
      </c>
      <c r="H41" s="479">
        <v>2</v>
      </c>
    </row>
    <row r="42" spans="1:8" ht="35.25" customHeight="1">
      <c r="A42" s="477">
        <v>32</v>
      </c>
      <c r="B42" s="476" t="s">
        <v>445</v>
      </c>
      <c r="C42" s="488" t="s">
        <v>448</v>
      </c>
      <c r="D42" s="477" t="s">
        <v>416</v>
      </c>
      <c r="E42" s="479">
        <v>12</v>
      </c>
      <c r="F42" s="479">
        <v>8</v>
      </c>
      <c r="G42" s="480">
        <v>1</v>
      </c>
      <c r="H42" s="479">
        <v>2</v>
      </c>
    </row>
    <row r="43" spans="1:8" ht="35.25" customHeight="1">
      <c r="A43" s="477">
        <v>33</v>
      </c>
      <c r="B43" s="476" t="s">
        <v>445</v>
      </c>
      <c r="C43" s="488" t="s">
        <v>448</v>
      </c>
      <c r="D43" s="477" t="s">
        <v>416</v>
      </c>
      <c r="E43" s="479">
        <v>9</v>
      </c>
      <c r="F43" s="479">
        <v>7</v>
      </c>
      <c r="G43" s="480">
        <v>1</v>
      </c>
      <c r="H43" s="479">
        <v>2</v>
      </c>
    </row>
    <row r="44" spans="1:8" ht="45.75" customHeight="1">
      <c r="A44" s="477">
        <v>34</v>
      </c>
      <c r="B44" s="476" t="s">
        <v>445</v>
      </c>
      <c r="C44" s="488" t="s">
        <v>448</v>
      </c>
      <c r="D44" s="477" t="s">
        <v>416</v>
      </c>
      <c r="E44" s="479">
        <v>26</v>
      </c>
      <c r="F44" s="479">
        <v>20</v>
      </c>
      <c r="G44" s="480">
        <v>1</v>
      </c>
      <c r="H44" s="479">
        <v>2</v>
      </c>
    </row>
    <row r="45" spans="1:8" ht="35.25" customHeight="1">
      <c r="A45" s="477">
        <v>35</v>
      </c>
      <c r="B45" s="476" t="s">
        <v>445</v>
      </c>
      <c r="C45" s="488" t="s">
        <v>448</v>
      </c>
      <c r="D45" s="477" t="s">
        <v>416</v>
      </c>
      <c r="E45" s="479">
        <v>18</v>
      </c>
      <c r="F45" s="479">
        <v>10</v>
      </c>
      <c r="G45" s="480">
        <v>1</v>
      </c>
      <c r="H45" s="479">
        <v>2</v>
      </c>
    </row>
    <row r="46" spans="1:8" ht="35.25" customHeight="1">
      <c r="A46" s="477">
        <v>36</v>
      </c>
      <c r="B46" s="476" t="s">
        <v>445</v>
      </c>
      <c r="C46" s="488" t="s">
        <v>448</v>
      </c>
      <c r="D46" s="477" t="s">
        <v>416</v>
      </c>
      <c r="E46" s="479">
        <v>16</v>
      </c>
      <c r="F46" s="479">
        <v>13</v>
      </c>
      <c r="G46" s="480">
        <v>1</v>
      </c>
      <c r="H46" s="479">
        <v>2</v>
      </c>
    </row>
    <row r="47" spans="1:8" ht="35.25" customHeight="1">
      <c r="A47" s="477">
        <v>37</v>
      </c>
      <c r="B47" s="476" t="s">
        <v>445</v>
      </c>
      <c r="C47" s="488" t="s">
        <v>448</v>
      </c>
      <c r="D47" s="477" t="s">
        <v>416</v>
      </c>
      <c r="E47" s="479">
        <v>6</v>
      </c>
      <c r="F47" s="479">
        <v>5</v>
      </c>
      <c r="G47" s="480">
        <v>1</v>
      </c>
      <c r="H47" s="479">
        <v>2</v>
      </c>
    </row>
    <row r="48" spans="1:8" ht="35.25" customHeight="1">
      <c r="A48" s="477">
        <v>38</v>
      </c>
      <c r="B48" s="476" t="s">
        <v>333</v>
      </c>
      <c r="C48" s="488" t="s">
        <v>449</v>
      </c>
      <c r="D48" s="477" t="s">
        <v>416</v>
      </c>
      <c r="E48" s="479">
        <v>372</v>
      </c>
      <c r="F48" s="479">
        <v>308</v>
      </c>
      <c r="G48" s="480">
        <v>1</v>
      </c>
      <c r="H48" s="479">
        <v>2</v>
      </c>
    </row>
    <row r="49" spans="1:8" ht="35.25" customHeight="1">
      <c r="A49" s="477">
        <v>39</v>
      </c>
      <c r="B49" s="476" t="s">
        <v>333</v>
      </c>
      <c r="C49" s="488" t="s">
        <v>450</v>
      </c>
      <c r="D49" s="477" t="s">
        <v>416</v>
      </c>
      <c r="E49" s="479">
        <v>6</v>
      </c>
      <c r="F49" s="479">
        <v>6</v>
      </c>
      <c r="G49" s="480">
        <v>2</v>
      </c>
      <c r="H49" s="479">
        <v>112</v>
      </c>
    </row>
    <row r="50" spans="1:8" ht="35.25" customHeight="1">
      <c r="A50" s="477">
        <v>40</v>
      </c>
      <c r="B50" s="476" t="s">
        <v>431</v>
      </c>
      <c r="C50" s="478" t="s">
        <v>451</v>
      </c>
      <c r="D50" s="477" t="s">
        <v>416</v>
      </c>
      <c r="E50" s="479">
        <v>10</v>
      </c>
      <c r="F50" s="479">
        <v>10</v>
      </c>
      <c r="G50" s="480">
        <v>1</v>
      </c>
      <c r="H50" s="479">
        <v>40</v>
      </c>
    </row>
    <row r="51" spans="1:8" ht="35.25" customHeight="1">
      <c r="A51" s="477">
        <v>41</v>
      </c>
      <c r="B51" s="476" t="s">
        <v>431</v>
      </c>
      <c r="C51" s="478" t="s">
        <v>452</v>
      </c>
      <c r="D51" s="477" t="s">
        <v>416</v>
      </c>
      <c r="E51" s="479">
        <v>7</v>
      </c>
      <c r="F51" s="479">
        <v>6</v>
      </c>
      <c r="G51" s="480">
        <v>1</v>
      </c>
      <c r="H51" s="479">
        <v>40</v>
      </c>
    </row>
    <row r="52" spans="1:8" ht="35.25" customHeight="1">
      <c r="A52" s="477">
        <v>42</v>
      </c>
      <c r="B52" s="476" t="s">
        <v>431</v>
      </c>
      <c r="C52" s="478" t="s">
        <v>453</v>
      </c>
      <c r="D52" s="477" t="s">
        <v>416</v>
      </c>
      <c r="E52" s="479">
        <v>5</v>
      </c>
      <c r="F52" s="479">
        <v>5</v>
      </c>
      <c r="G52" s="480">
        <v>1</v>
      </c>
      <c r="H52" s="479">
        <v>3</v>
      </c>
    </row>
    <row r="53" spans="1:8" ht="35.25" customHeight="1">
      <c r="A53" s="477">
        <v>43</v>
      </c>
      <c r="B53" s="476" t="s">
        <v>431</v>
      </c>
      <c r="C53" s="478" t="s">
        <v>453</v>
      </c>
      <c r="D53" s="477" t="s">
        <v>416</v>
      </c>
      <c r="E53" s="479">
        <v>6</v>
      </c>
      <c r="F53" s="479">
        <v>6</v>
      </c>
      <c r="G53" s="480">
        <v>1</v>
      </c>
      <c r="H53" s="477">
        <v>3</v>
      </c>
    </row>
    <row r="54" spans="1:8" ht="35.25" customHeight="1">
      <c r="A54" s="477">
        <v>44</v>
      </c>
      <c r="B54" s="476" t="s">
        <v>431</v>
      </c>
      <c r="C54" s="478" t="s">
        <v>454</v>
      </c>
      <c r="D54" s="477" t="s">
        <v>416</v>
      </c>
      <c r="E54" s="479">
        <v>20</v>
      </c>
      <c r="F54" s="479">
        <v>19</v>
      </c>
      <c r="G54" s="480">
        <v>1</v>
      </c>
      <c r="H54" s="479">
        <v>22</v>
      </c>
    </row>
    <row r="55" spans="1:8" ht="35.25" customHeight="1">
      <c r="A55" s="477">
        <v>45</v>
      </c>
      <c r="B55" s="476" t="s">
        <v>431</v>
      </c>
      <c r="C55" s="488" t="s">
        <v>455</v>
      </c>
      <c r="D55" s="477" t="s">
        <v>416</v>
      </c>
      <c r="E55" s="479">
        <v>1</v>
      </c>
      <c r="F55" s="479">
        <v>1</v>
      </c>
      <c r="G55" s="480">
        <v>1</v>
      </c>
      <c r="H55" s="479">
        <v>30</v>
      </c>
    </row>
    <row r="56" spans="1:8" ht="35.25" customHeight="1">
      <c r="A56" s="477">
        <v>46</v>
      </c>
      <c r="B56" s="476" t="s">
        <v>333</v>
      </c>
      <c r="C56" s="488" t="s">
        <v>439</v>
      </c>
      <c r="D56" s="477" t="s">
        <v>416</v>
      </c>
      <c r="E56" s="479">
        <v>36</v>
      </c>
      <c r="F56" s="479">
        <v>39</v>
      </c>
      <c r="G56" s="480">
        <v>1</v>
      </c>
      <c r="H56" s="479">
        <v>4</v>
      </c>
    </row>
    <row r="57" spans="1:8" ht="35.25" customHeight="1">
      <c r="A57" s="477">
        <v>47</v>
      </c>
      <c r="B57" s="476" t="s">
        <v>431</v>
      </c>
      <c r="C57" s="488" t="s">
        <v>579</v>
      </c>
      <c r="D57" s="477" t="s">
        <v>416</v>
      </c>
      <c r="E57" s="479">
        <v>22</v>
      </c>
      <c r="F57" s="479">
        <v>17</v>
      </c>
      <c r="G57" s="480">
        <v>1</v>
      </c>
      <c r="H57" s="479">
        <v>30</v>
      </c>
    </row>
    <row r="58" spans="1:8" ht="35.25" customHeight="1">
      <c r="A58" s="477">
        <v>48</v>
      </c>
      <c r="B58" s="476" t="s">
        <v>431</v>
      </c>
      <c r="C58" s="488" t="s">
        <v>456</v>
      </c>
      <c r="D58" s="477" t="s">
        <v>416</v>
      </c>
      <c r="E58" s="479">
        <v>17</v>
      </c>
      <c r="F58" s="479">
        <v>11</v>
      </c>
      <c r="G58" s="480">
        <v>1</v>
      </c>
      <c r="H58" s="479">
        <v>22</v>
      </c>
    </row>
    <row r="59" spans="1:8" ht="35.25" customHeight="1">
      <c r="A59" s="477">
        <v>49</v>
      </c>
      <c r="B59" s="476" t="s">
        <v>431</v>
      </c>
      <c r="C59" s="488" t="s">
        <v>457</v>
      </c>
      <c r="D59" s="477" t="s">
        <v>416</v>
      </c>
      <c r="E59" s="479">
        <v>30</v>
      </c>
      <c r="F59" s="479">
        <v>26</v>
      </c>
      <c r="G59" s="480">
        <v>2</v>
      </c>
      <c r="H59" s="479">
        <v>8</v>
      </c>
    </row>
    <row r="60" spans="1:8" ht="35.25" customHeight="1">
      <c r="A60" s="477">
        <v>50</v>
      </c>
      <c r="B60" s="476" t="s">
        <v>333</v>
      </c>
      <c r="C60" s="488" t="s">
        <v>434</v>
      </c>
      <c r="D60" s="477" t="s">
        <v>416</v>
      </c>
      <c r="E60" s="479">
        <v>1</v>
      </c>
      <c r="F60" s="479">
        <v>1</v>
      </c>
      <c r="G60" s="480">
        <v>1</v>
      </c>
      <c r="H60" s="479">
        <v>2</v>
      </c>
    </row>
    <row r="61" spans="1:8" ht="35.25" customHeight="1">
      <c r="A61" s="477">
        <v>51</v>
      </c>
      <c r="B61" s="476" t="s">
        <v>431</v>
      </c>
      <c r="C61" s="488" t="s">
        <v>458</v>
      </c>
      <c r="D61" s="477" t="s">
        <v>416</v>
      </c>
      <c r="E61" s="479">
        <v>25</v>
      </c>
      <c r="F61" s="479">
        <v>21</v>
      </c>
      <c r="G61" s="480">
        <v>1</v>
      </c>
      <c r="H61" s="479">
        <v>6</v>
      </c>
    </row>
    <row r="62" spans="1:8" ht="35.25" customHeight="1">
      <c r="A62" s="477">
        <v>52</v>
      </c>
      <c r="B62" s="476" t="s">
        <v>445</v>
      </c>
      <c r="C62" s="488" t="s">
        <v>444</v>
      </c>
      <c r="D62" s="477" t="s">
        <v>416</v>
      </c>
      <c r="E62" s="479">
        <v>140</v>
      </c>
      <c r="F62" s="479">
        <v>112</v>
      </c>
      <c r="G62" s="480">
        <v>1</v>
      </c>
      <c r="H62" s="479">
        <v>2</v>
      </c>
    </row>
    <row r="63" spans="1:8" ht="35.25" customHeight="1">
      <c r="A63" s="477">
        <v>53</v>
      </c>
      <c r="B63" s="476" t="s">
        <v>333</v>
      </c>
      <c r="C63" s="488" t="s">
        <v>459</v>
      </c>
      <c r="D63" s="477" t="s">
        <v>416</v>
      </c>
      <c r="E63" s="479">
        <v>2</v>
      </c>
      <c r="F63" s="479">
        <v>2</v>
      </c>
      <c r="G63" s="480">
        <v>1</v>
      </c>
      <c r="H63" s="479">
        <v>35</v>
      </c>
    </row>
    <row r="64" spans="1:8" ht="35.25" customHeight="1">
      <c r="A64" s="477">
        <v>54</v>
      </c>
      <c r="B64" s="476" t="s">
        <v>431</v>
      </c>
      <c r="C64" s="488" t="s">
        <v>460</v>
      </c>
      <c r="D64" s="477" t="s">
        <v>416</v>
      </c>
      <c r="E64" s="479">
        <v>25</v>
      </c>
      <c r="F64" s="479">
        <v>19</v>
      </c>
      <c r="G64" s="480">
        <v>1</v>
      </c>
      <c r="H64" s="479">
        <v>6</v>
      </c>
    </row>
    <row r="65" spans="1:8" ht="35.25" customHeight="1">
      <c r="A65" s="477">
        <v>55</v>
      </c>
      <c r="B65" s="476" t="s">
        <v>431</v>
      </c>
      <c r="C65" s="488" t="s">
        <v>461</v>
      </c>
      <c r="D65" s="477" t="s">
        <v>416</v>
      </c>
      <c r="E65" s="479">
        <v>25</v>
      </c>
      <c r="F65" s="479">
        <v>15</v>
      </c>
      <c r="G65" s="480">
        <v>1</v>
      </c>
      <c r="H65" s="479">
        <v>6</v>
      </c>
    </row>
    <row r="66" spans="1:8" ht="35.25" customHeight="1">
      <c r="A66" s="477">
        <v>56</v>
      </c>
      <c r="B66" s="476" t="s">
        <v>333</v>
      </c>
      <c r="C66" s="488" t="s">
        <v>462</v>
      </c>
      <c r="D66" s="477" t="s">
        <v>416</v>
      </c>
      <c r="E66" s="479">
        <v>21</v>
      </c>
      <c r="F66" s="479">
        <v>18</v>
      </c>
      <c r="G66" s="480">
        <v>2</v>
      </c>
      <c r="H66" s="479">
        <v>30</v>
      </c>
    </row>
    <row r="67" spans="1:8" ht="35.25" customHeight="1">
      <c r="A67" s="477">
        <v>57</v>
      </c>
      <c r="B67" s="476" t="s">
        <v>333</v>
      </c>
      <c r="C67" s="488" t="s">
        <v>463</v>
      </c>
      <c r="D67" s="477" t="s">
        <v>416</v>
      </c>
      <c r="E67" s="479">
        <v>15</v>
      </c>
      <c r="F67" s="479">
        <v>15</v>
      </c>
      <c r="G67" s="480">
        <v>1</v>
      </c>
      <c r="H67" s="479">
        <v>2</v>
      </c>
    </row>
    <row r="68" spans="1:8" ht="35.25" customHeight="1">
      <c r="A68" s="477">
        <v>58</v>
      </c>
      <c r="B68" s="476" t="s">
        <v>333</v>
      </c>
      <c r="C68" s="488" t="s">
        <v>464</v>
      </c>
      <c r="D68" s="477" t="s">
        <v>416</v>
      </c>
      <c r="E68" s="479">
        <v>10</v>
      </c>
      <c r="F68" s="479">
        <v>9</v>
      </c>
      <c r="G68" s="480">
        <v>1</v>
      </c>
      <c r="H68" s="479">
        <v>2</v>
      </c>
    </row>
    <row r="69" spans="1:8" ht="35.25" customHeight="1">
      <c r="A69" s="477">
        <v>59</v>
      </c>
      <c r="B69" s="476" t="s">
        <v>333</v>
      </c>
      <c r="C69" s="488" t="s">
        <v>465</v>
      </c>
      <c r="D69" s="477" t="s">
        <v>416</v>
      </c>
      <c r="E69" s="479">
        <v>19</v>
      </c>
      <c r="F69" s="479">
        <v>14</v>
      </c>
      <c r="G69" s="480">
        <v>1</v>
      </c>
      <c r="H69" s="479">
        <v>2</v>
      </c>
    </row>
    <row r="70" spans="1:8" ht="35.25" customHeight="1">
      <c r="A70" s="477">
        <v>60</v>
      </c>
      <c r="B70" s="476" t="s">
        <v>333</v>
      </c>
      <c r="C70" s="488" t="s">
        <v>466</v>
      </c>
      <c r="D70" s="477" t="s">
        <v>416</v>
      </c>
      <c r="E70" s="479">
        <v>18</v>
      </c>
      <c r="F70" s="479">
        <v>11</v>
      </c>
      <c r="G70" s="480">
        <v>1</v>
      </c>
      <c r="H70" s="479">
        <v>2</v>
      </c>
    </row>
    <row r="71" spans="1:8" ht="35.25" customHeight="1">
      <c r="A71" s="477">
        <v>61</v>
      </c>
      <c r="B71" s="476" t="s">
        <v>333</v>
      </c>
      <c r="C71" s="488" t="s">
        <v>467</v>
      </c>
      <c r="D71" s="477" t="s">
        <v>416</v>
      </c>
      <c r="E71" s="479">
        <v>18</v>
      </c>
      <c r="F71" s="479">
        <v>12</v>
      </c>
      <c r="G71" s="480">
        <v>1</v>
      </c>
      <c r="H71" s="479">
        <v>2</v>
      </c>
    </row>
    <row r="72" spans="1:8" ht="35.25" customHeight="1">
      <c r="A72" s="477">
        <v>62</v>
      </c>
      <c r="B72" s="476" t="s">
        <v>333</v>
      </c>
      <c r="C72" s="488" t="s">
        <v>468</v>
      </c>
      <c r="D72" s="477" t="s">
        <v>416</v>
      </c>
      <c r="E72" s="479">
        <v>19</v>
      </c>
      <c r="F72" s="479">
        <v>19</v>
      </c>
      <c r="G72" s="480">
        <v>1</v>
      </c>
      <c r="H72" s="479">
        <v>2</v>
      </c>
    </row>
    <row r="73" spans="1:8" ht="35.25" customHeight="1">
      <c r="A73" s="477">
        <v>63</v>
      </c>
      <c r="B73" s="476" t="s">
        <v>333</v>
      </c>
      <c r="C73" s="488" t="s">
        <v>469</v>
      </c>
      <c r="D73" s="477" t="s">
        <v>416</v>
      </c>
      <c r="E73" s="479">
        <v>22</v>
      </c>
      <c r="F73" s="479">
        <v>18</v>
      </c>
      <c r="G73" s="480">
        <v>1</v>
      </c>
      <c r="H73" s="479">
        <v>2</v>
      </c>
    </row>
    <row r="74" spans="1:8" ht="35.25" customHeight="1">
      <c r="A74" s="477">
        <v>64</v>
      </c>
      <c r="B74" s="476" t="s">
        <v>431</v>
      </c>
      <c r="C74" s="488" t="s">
        <v>470</v>
      </c>
      <c r="D74" s="477" t="s">
        <v>416</v>
      </c>
      <c r="E74" s="479">
        <v>27</v>
      </c>
      <c r="F74" s="479">
        <v>25</v>
      </c>
      <c r="G74" s="480">
        <v>1</v>
      </c>
      <c r="H74" s="479">
        <v>14</v>
      </c>
    </row>
    <row r="75" spans="1:8" ht="35.25" customHeight="1">
      <c r="A75" s="477">
        <v>65</v>
      </c>
      <c r="B75" s="476" t="s">
        <v>333</v>
      </c>
      <c r="C75" s="488" t="s">
        <v>471</v>
      </c>
      <c r="D75" s="477" t="s">
        <v>416</v>
      </c>
      <c r="E75" s="479">
        <v>41</v>
      </c>
      <c r="F75" s="479">
        <v>38</v>
      </c>
      <c r="G75" s="480">
        <v>2</v>
      </c>
      <c r="H75" s="479">
        <v>5</v>
      </c>
    </row>
    <row r="76" spans="1:8" ht="35.25" customHeight="1">
      <c r="A76" s="477">
        <v>66</v>
      </c>
      <c r="B76" s="476" t="s">
        <v>333</v>
      </c>
      <c r="C76" s="488" t="s">
        <v>435</v>
      </c>
      <c r="D76" s="477" t="s">
        <v>416</v>
      </c>
      <c r="E76" s="479">
        <v>371</v>
      </c>
      <c r="F76" s="479">
        <v>371</v>
      </c>
      <c r="G76" s="480">
        <v>1</v>
      </c>
      <c r="H76" s="479">
        <v>5</v>
      </c>
    </row>
    <row r="77" spans="1:8" ht="35.25" customHeight="1">
      <c r="A77" s="477">
        <v>67</v>
      </c>
      <c r="B77" s="476" t="s">
        <v>333</v>
      </c>
      <c r="C77" s="488" t="s">
        <v>472</v>
      </c>
      <c r="D77" s="477" t="s">
        <v>416</v>
      </c>
      <c r="E77" s="479">
        <v>10</v>
      </c>
      <c r="F77" s="479">
        <v>10</v>
      </c>
      <c r="G77" s="480">
        <v>1</v>
      </c>
      <c r="H77" s="479">
        <v>8</v>
      </c>
    </row>
    <row r="78" spans="1:8" ht="36.75" customHeight="1">
      <c r="A78" s="309"/>
      <c r="B78" s="309"/>
      <c r="C78" s="309"/>
      <c r="D78" s="309"/>
      <c r="E78" s="309"/>
      <c r="F78" s="309"/>
      <c r="G78" s="309"/>
      <c r="H78" s="309"/>
    </row>
    <row r="79" spans="1:8" ht="36.75" customHeight="1">
      <c r="A79" s="179" t="s">
        <v>31</v>
      </c>
      <c r="B79" s="179"/>
      <c r="C79" s="180"/>
      <c r="D79" s="180"/>
      <c r="E79" s="207">
        <f>SUM(E11:E78)</f>
        <v>2042</v>
      </c>
      <c r="F79" s="207">
        <f>SUM(F11:F78)</f>
        <v>1749</v>
      </c>
      <c r="G79" s="207">
        <f>SUM(G11:G78)</f>
        <v>73</v>
      </c>
      <c r="H79" s="207">
        <f>SUM(H11:H78)</f>
        <v>606</v>
      </c>
    </row>
    <row r="81" ht="12.75">
      <c r="A81" s="69">
        <f>COUNTA(A11:A78)</f>
        <v>67</v>
      </c>
    </row>
    <row r="83" ht="12.75">
      <c r="A83" s="69" t="s">
        <v>354</v>
      </c>
    </row>
    <row r="85" spans="16:72" s="138" customFormat="1" ht="13.5"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</row>
    <row r="86" spans="3:5" ht="51">
      <c r="C86" s="131" t="s">
        <v>269</v>
      </c>
      <c r="D86" s="131" t="s">
        <v>255</v>
      </c>
      <c r="E86" s="131" t="s">
        <v>119</v>
      </c>
    </row>
    <row r="87" spans="2:5" ht="12.75">
      <c r="B87" s="69" t="s">
        <v>355</v>
      </c>
      <c r="C87" s="69">
        <f>'E-VII'!C122</f>
        <v>106</v>
      </c>
      <c r="D87" s="435">
        <f>'E-VII'!J119</f>
        <v>10825</v>
      </c>
      <c r="E87" s="435">
        <f>'E-VII'!K119</f>
        <v>10608.500000000005</v>
      </c>
    </row>
    <row r="88" spans="2:5" ht="12.75">
      <c r="B88" s="69" t="s">
        <v>356</v>
      </c>
      <c r="C88" s="434">
        <f>A81</f>
        <v>67</v>
      </c>
      <c r="D88" s="436">
        <f>E79</f>
        <v>2042</v>
      </c>
      <c r="E88" s="436">
        <f>F79</f>
        <v>1749</v>
      </c>
    </row>
    <row r="89" spans="2:5" ht="12.75">
      <c r="B89" s="69" t="s">
        <v>314</v>
      </c>
      <c r="C89" s="69">
        <f>C87+C88</f>
        <v>173</v>
      </c>
      <c r="D89" s="435">
        <f>D87+D88</f>
        <v>12867</v>
      </c>
      <c r="E89" s="435">
        <f>E87+E88</f>
        <v>12357.500000000005</v>
      </c>
    </row>
  </sheetData>
  <sheetProtection/>
  <mergeCells count="2">
    <mergeCell ref="G5:H5"/>
    <mergeCell ref="G8:H8"/>
  </mergeCells>
  <printOptions horizontalCentered="1"/>
  <pageMargins left="0.9055118110236221" right="0.5905511811023623" top="0.7874015748031497" bottom="0.73" header="0.5118110236220472" footer="0.5118110236220472"/>
  <pageSetup firstPageNumber="17" useFirstPageNumber="1" fitToHeight="0" fitToWidth="1" horizontalDpi="600" verticalDpi="600" orientation="portrait" scale="64" r:id="rId2"/>
  <headerFooter alignWithMargins="0">
    <oddFooter>&amp;C&amp;12 18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60"/>
  <sheetViews>
    <sheetView showGridLines="0" zoomScaleSheetLayoutView="100" workbookViewId="0" topLeftCell="A1">
      <selection activeCell="W21" sqref="W21"/>
    </sheetView>
  </sheetViews>
  <sheetFormatPr defaultColWidth="11.421875" defaultRowHeight="12.75"/>
  <cols>
    <col min="1" max="1" width="7.8515625" style="138" customWidth="1"/>
    <col min="2" max="2" width="31.00390625" style="138" customWidth="1"/>
    <col min="3" max="3" width="28.00390625" style="138" customWidth="1"/>
    <col min="4" max="4" width="15.57421875" style="138" customWidth="1"/>
    <col min="5" max="5" width="11.28125" style="138" customWidth="1"/>
    <col min="6" max="6" width="23.28125" style="138" customWidth="1"/>
    <col min="7" max="7" width="6.8515625" style="138" customWidth="1"/>
    <col min="8" max="8" width="16.28125" style="138" customWidth="1"/>
    <col min="9" max="9" width="10.8515625" style="138" customWidth="1"/>
    <col min="10" max="10" width="11.7109375" style="138" customWidth="1"/>
    <col min="11" max="11" width="11.57421875" style="138" customWidth="1"/>
    <col min="12" max="31" width="10.140625" style="138" customWidth="1"/>
    <col min="32" max="33" width="2.57421875" style="138" customWidth="1"/>
    <col min="34" max="35" width="2.140625" style="138" customWidth="1"/>
    <col min="36" max="36" width="0.85546875" style="138" customWidth="1"/>
    <col min="37" max="37" width="2.140625" style="138" customWidth="1"/>
    <col min="38" max="38" width="0.85546875" style="138" customWidth="1"/>
    <col min="39" max="42" width="2.140625" style="138" customWidth="1"/>
    <col min="43" max="43" width="0.85546875" style="138" customWidth="1"/>
    <col min="44" max="44" width="2.140625" style="138" customWidth="1"/>
    <col min="45" max="45" width="0.85546875" style="138" customWidth="1"/>
    <col min="46" max="70" width="2.140625" style="138" customWidth="1"/>
    <col min="71" max="94" width="2.00390625" style="138" customWidth="1"/>
    <col min="95" max="101" width="1.57421875" style="138" customWidth="1"/>
    <col min="102" max="16384" width="11.421875" style="138" customWidth="1"/>
  </cols>
  <sheetData>
    <row r="1" spans="1:12" ht="19.5">
      <c r="A1" s="586" t="s">
        <v>22</v>
      </c>
      <c r="B1" s="586"/>
      <c r="C1" s="586"/>
      <c r="D1" s="586"/>
      <c r="E1" s="586"/>
      <c r="F1" s="586"/>
      <c r="G1" s="586"/>
      <c r="H1" s="586"/>
      <c r="I1" s="586"/>
      <c r="J1" s="586"/>
      <c r="K1" s="137"/>
      <c r="L1" s="137"/>
    </row>
    <row r="2" spans="1:12" ht="12.75" customHeight="1">
      <c r="A2" s="286"/>
      <c r="B2" s="290"/>
      <c r="C2" s="290"/>
      <c r="D2" s="290"/>
      <c r="E2" s="290"/>
      <c r="F2" s="290"/>
      <c r="G2" s="290"/>
      <c r="H2" s="290"/>
      <c r="J2"/>
      <c r="K2" s="137"/>
      <c r="L2" s="137"/>
    </row>
    <row r="3" spans="1:12" ht="15.75">
      <c r="A3" s="587" t="s">
        <v>72</v>
      </c>
      <c r="B3" s="587"/>
      <c r="C3" s="587"/>
      <c r="D3" s="587"/>
      <c r="E3" s="587"/>
      <c r="F3" s="587"/>
      <c r="G3" s="587"/>
      <c r="H3" s="587"/>
      <c r="I3" s="587"/>
      <c r="J3" s="587"/>
      <c r="K3" s="137"/>
      <c r="L3" s="137"/>
    </row>
    <row r="4" spans="1:12" ht="15.75">
      <c r="A4" s="587" t="s">
        <v>73</v>
      </c>
      <c r="B4" s="587"/>
      <c r="C4" s="587"/>
      <c r="D4" s="587"/>
      <c r="E4" s="587"/>
      <c r="F4" s="587"/>
      <c r="G4" s="587"/>
      <c r="H4" s="587"/>
      <c r="I4" s="587"/>
      <c r="J4" s="587"/>
      <c r="K4" s="137"/>
      <c r="L4" s="137"/>
    </row>
    <row r="5" spans="1:12" ht="12.75" customHeight="1">
      <c r="A5" s="142"/>
      <c r="B5" s="142"/>
      <c r="C5" s="142"/>
      <c r="D5" s="142"/>
      <c r="E5" s="143"/>
      <c r="F5" s="143"/>
      <c r="G5" s="142"/>
      <c r="H5" s="142"/>
      <c r="I5" s="291" t="s">
        <v>577</v>
      </c>
      <c r="J5" s="142"/>
      <c r="K5" s="142"/>
      <c r="L5" s="142"/>
    </row>
    <row r="6" spans="1:10" s="348" customFormat="1" ht="21.75" customHeight="1">
      <c r="A6" s="415" t="s">
        <v>339</v>
      </c>
      <c r="B6" s="345"/>
      <c r="C6" s="345"/>
      <c r="D6" s="345"/>
      <c r="E6" s="346"/>
      <c r="F6" s="361"/>
      <c r="G6" s="346" t="s">
        <v>418</v>
      </c>
      <c r="H6" s="346"/>
      <c r="I6" s="345"/>
      <c r="J6" s="362"/>
    </row>
    <row r="7" spans="1:16" s="348" customFormat="1" ht="6.75" customHeight="1">
      <c r="A7" s="349"/>
      <c r="B7" s="345"/>
      <c r="C7" s="345"/>
      <c r="D7" s="363"/>
      <c r="E7" s="349"/>
      <c r="F7" s="349"/>
      <c r="G7" s="345"/>
      <c r="H7" s="349"/>
      <c r="I7" s="345"/>
      <c r="J7" s="345"/>
      <c r="P7" s="348" t="s">
        <v>340</v>
      </c>
    </row>
    <row r="8" spans="1:72" s="348" customFormat="1" ht="21.75" customHeight="1">
      <c r="A8" s="364" t="s">
        <v>580</v>
      </c>
      <c r="B8" s="345"/>
      <c r="C8" s="365"/>
      <c r="D8" s="365"/>
      <c r="E8" s="365"/>
      <c r="F8" s="350"/>
      <c r="G8" s="345"/>
      <c r="H8" s="350"/>
      <c r="I8" s="345"/>
      <c r="J8" s="362"/>
      <c r="M8" s="352"/>
      <c r="N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</row>
    <row r="9" spans="1:69" ht="31.5" customHeight="1">
      <c r="A9" s="145" t="s">
        <v>74</v>
      </c>
      <c r="B9" s="145" t="s">
        <v>75</v>
      </c>
      <c r="C9" s="145" t="s">
        <v>76</v>
      </c>
      <c r="D9" s="145" t="s">
        <v>257</v>
      </c>
      <c r="E9" s="145" t="s">
        <v>77</v>
      </c>
      <c r="F9" s="146" t="s">
        <v>78</v>
      </c>
      <c r="G9" s="145" t="s">
        <v>79</v>
      </c>
      <c r="H9" s="145" t="s">
        <v>80</v>
      </c>
      <c r="I9" s="145" t="s">
        <v>81</v>
      </c>
      <c r="J9" s="145" t="s">
        <v>82</v>
      </c>
      <c r="M9" s="144"/>
      <c r="N9" s="147"/>
      <c r="O9" s="148"/>
      <c r="P9" s="144"/>
      <c r="Q9" s="148"/>
      <c r="R9" s="144"/>
      <c r="S9" s="148"/>
      <c r="T9" s="144"/>
      <c r="U9" s="148"/>
      <c r="V9" s="144"/>
      <c r="W9" s="148"/>
      <c r="X9" s="148"/>
      <c r="Y9" s="144"/>
      <c r="Z9" s="144"/>
      <c r="AA9" s="147"/>
      <c r="AB9" s="148"/>
      <c r="AC9" s="148"/>
      <c r="AD9" s="148"/>
      <c r="AE9" s="148"/>
      <c r="AF9" s="147"/>
      <c r="AG9" s="148"/>
      <c r="AH9" s="148"/>
      <c r="AI9" s="148"/>
      <c r="AJ9" s="144"/>
      <c r="AK9" s="147"/>
      <c r="AL9" s="149"/>
      <c r="AM9" s="147"/>
      <c r="AN9" s="148"/>
      <c r="AO9" s="148"/>
      <c r="AP9" s="148"/>
      <c r="AQ9" s="148"/>
      <c r="AR9" s="148"/>
      <c r="AS9" s="148"/>
      <c r="AT9" s="148"/>
      <c r="AU9" s="148"/>
      <c r="AV9" s="144"/>
      <c r="AW9" s="148"/>
      <c r="AX9" s="148"/>
      <c r="AY9" s="148"/>
      <c r="AZ9" s="144"/>
      <c r="BA9" s="148"/>
      <c r="BB9" s="148"/>
      <c r="BC9" s="148"/>
      <c r="BD9" s="148"/>
      <c r="BE9" s="144"/>
      <c r="BF9" s="148"/>
      <c r="BG9" s="148"/>
      <c r="BH9" s="148"/>
      <c r="BI9" s="148"/>
      <c r="BJ9" s="144"/>
      <c r="BK9" s="148"/>
      <c r="BL9" s="148"/>
      <c r="BM9" s="148"/>
      <c r="BN9" s="148"/>
      <c r="BO9" s="148"/>
      <c r="BP9" s="148"/>
      <c r="BQ9" s="147"/>
    </row>
    <row r="10" spans="1:70" ht="18" customHeight="1">
      <c r="A10" s="319"/>
      <c r="B10" s="422"/>
      <c r="C10" s="319"/>
      <c r="D10" s="319"/>
      <c r="E10" s="319"/>
      <c r="F10" s="422"/>
      <c r="G10" s="319"/>
      <c r="H10" s="319"/>
      <c r="I10" s="319"/>
      <c r="J10" s="310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</row>
    <row r="11" spans="1:70" ht="18" customHeight="1">
      <c r="A11" s="319">
        <v>1</v>
      </c>
      <c r="B11" s="422" t="s">
        <v>337</v>
      </c>
      <c r="C11" s="319" t="s">
        <v>335</v>
      </c>
      <c r="D11" s="319">
        <v>15</v>
      </c>
      <c r="E11" s="319">
        <v>15</v>
      </c>
      <c r="F11" s="422" t="s">
        <v>338</v>
      </c>
      <c r="G11" s="319">
        <v>2</v>
      </c>
      <c r="H11" s="319" t="s">
        <v>333</v>
      </c>
      <c r="I11" s="319" t="s">
        <v>326</v>
      </c>
      <c r="J11" s="310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</row>
    <row r="12" spans="1:70" ht="18" customHeight="1">
      <c r="A12" s="319">
        <v>2</v>
      </c>
      <c r="B12" s="422" t="s">
        <v>337</v>
      </c>
      <c r="C12" s="319" t="s">
        <v>335</v>
      </c>
      <c r="D12" s="319">
        <v>17</v>
      </c>
      <c r="E12" s="319">
        <v>17</v>
      </c>
      <c r="F12" s="422" t="s">
        <v>338</v>
      </c>
      <c r="G12" s="319">
        <v>2</v>
      </c>
      <c r="H12" s="319" t="s">
        <v>333</v>
      </c>
      <c r="I12" s="319" t="s">
        <v>326</v>
      </c>
      <c r="J12" s="310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</row>
    <row r="13" spans="1:70" ht="18" customHeight="1">
      <c r="A13" s="319">
        <v>3</v>
      </c>
      <c r="B13" s="422" t="s">
        <v>337</v>
      </c>
      <c r="C13" s="319" t="s">
        <v>335</v>
      </c>
      <c r="D13" s="319">
        <v>9</v>
      </c>
      <c r="E13" s="319">
        <v>9</v>
      </c>
      <c r="F13" s="422" t="s">
        <v>338</v>
      </c>
      <c r="G13" s="319">
        <v>2</v>
      </c>
      <c r="H13" s="319" t="s">
        <v>333</v>
      </c>
      <c r="I13" s="319" t="s">
        <v>326</v>
      </c>
      <c r="J13" s="310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</row>
    <row r="14" spans="1:70" ht="18" customHeight="1">
      <c r="A14" s="319">
        <v>4</v>
      </c>
      <c r="B14" s="422" t="s">
        <v>337</v>
      </c>
      <c r="C14" s="319" t="s">
        <v>335</v>
      </c>
      <c r="D14" s="319">
        <v>11</v>
      </c>
      <c r="E14" s="319">
        <v>11</v>
      </c>
      <c r="F14" s="422" t="s">
        <v>338</v>
      </c>
      <c r="G14" s="319">
        <v>2</v>
      </c>
      <c r="H14" s="319" t="s">
        <v>333</v>
      </c>
      <c r="I14" s="319" t="s">
        <v>326</v>
      </c>
      <c r="J14" s="310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</row>
    <row r="15" spans="1:70" ht="18" customHeight="1">
      <c r="A15" s="319">
        <v>5</v>
      </c>
      <c r="B15" s="422" t="s">
        <v>337</v>
      </c>
      <c r="C15" s="319" t="s">
        <v>335</v>
      </c>
      <c r="D15" s="319">
        <v>24</v>
      </c>
      <c r="E15" s="319">
        <v>24</v>
      </c>
      <c r="F15" s="422" t="s">
        <v>338</v>
      </c>
      <c r="G15" s="319">
        <v>2</v>
      </c>
      <c r="H15" s="319" t="s">
        <v>333</v>
      </c>
      <c r="I15" s="319" t="s">
        <v>326</v>
      </c>
      <c r="J15" s="310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</row>
    <row r="16" spans="1:70" ht="18" customHeight="1">
      <c r="A16" s="319">
        <v>6</v>
      </c>
      <c r="B16" s="422" t="s">
        <v>337</v>
      </c>
      <c r="C16" s="319" t="s">
        <v>335</v>
      </c>
      <c r="D16" s="490">
        <v>15</v>
      </c>
      <c r="E16" s="490">
        <v>15</v>
      </c>
      <c r="F16" s="422" t="s">
        <v>338</v>
      </c>
      <c r="G16" s="490">
        <v>2</v>
      </c>
      <c r="H16" s="490" t="s">
        <v>333</v>
      </c>
      <c r="I16" s="490" t="s">
        <v>326</v>
      </c>
      <c r="J16" s="310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</row>
    <row r="17" spans="1:70" ht="18" customHeight="1">
      <c r="A17" s="319">
        <v>7</v>
      </c>
      <c r="B17" s="422" t="s">
        <v>337</v>
      </c>
      <c r="C17" s="319" t="s">
        <v>335</v>
      </c>
      <c r="D17" s="490">
        <v>9</v>
      </c>
      <c r="E17" s="490">
        <v>9</v>
      </c>
      <c r="F17" s="422" t="s">
        <v>338</v>
      </c>
      <c r="G17" s="490">
        <v>2</v>
      </c>
      <c r="H17" s="490" t="s">
        <v>333</v>
      </c>
      <c r="I17" s="490" t="s">
        <v>326</v>
      </c>
      <c r="J17" s="310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</row>
    <row r="18" spans="1:70" ht="18" customHeight="1">
      <c r="A18" s="319">
        <v>8</v>
      </c>
      <c r="B18" s="422" t="s">
        <v>337</v>
      </c>
      <c r="C18" s="319" t="s">
        <v>335</v>
      </c>
      <c r="D18" s="490">
        <v>4</v>
      </c>
      <c r="E18" s="490">
        <v>4</v>
      </c>
      <c r="F18" s="422" t="s">
        <v>338</v>
      </c>
      <c r="G18" s="490">
        <v>2</v>
      </c>
      <c r="H18" s="490" t="s">
        <v>333</v>
      </c>
      <c r="I18" s="490" t="s">
        <v>326</v>
      </c>
      <c r="J18" s="310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</row>
    <row r="19" spans="1:70" ht="18" customHeight="1">
      <c r="A19" s="319">
        <v>9</v>
      </c>
      <c r="B19" s="422" t="s">
        <v>337</v>
      </c>
      <c r="C19" s="319" t="s">
        <v>335</v>
      </c>
      <c r="D19" s="490">
        <v>4</v>
      </c>
      <c r="E19" s="490">
        <v>4</v>
      </c>
      <c r="F19" s="422" t="s">
        <v>338</v>
      </c>
      <c r="G19" s="490">
        <v>2</v>
      </c>
      <c r="H19" s="490" t="s">
        <v>333</v>
      </c>
      <c r="I19" s="490" t="s">
        <v>326</v>
      </c>
      <c r="J19" s="310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</row>
    <row r="20" spans="1:70" ht="18" customHeight="1">
      <c r="A20" s="319">
        <v>10</v>
      </c>
      <c r="B20" s="422" t="s">
        <v>337</v>
      </c>
      <c r="C20" s="319" t="s">
        <v>335</v>
      </c>
      <c r="D20" s="490">
        <v>5</v>
      </c>
      <c r="E20" s="490">
        <v>5</v>
      </c>
      <c r="F20" s="422" t="s">
        <v>338</v>
      </c>
      <c r="G20" s="490">
        <v>2</v>
      </c>
      <c r="H20" s="490" t="s">
        <v>333</v>
      </c>
      <c r="I20" s="490" t="s">
        <v>326</v>
      </c>
      <c r="J20" s="310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</row>
    <row r="21" spans="1:70" ht="18" customHeight="1">
      <c r="A21" s="319">
        <v>11</v>
      </c>
      <c r="B21" s="422" t="s">
        <v>334</v>
      </c>
      <c r="C21" s="319" t="s">
        <v>335</v>
      </c>
      <c r="D21" s="319">
        <v>40</v>
      </c>
      <c r="E21" s="319">
        <v>40</v>
      </c>
      <c r="F21" s="422" t="s">
        <v>336</v>
      </c>
      <c r="G21" s="319">
        <v>4</v>
      </c>
      <c r="H21" s="319" t="s">
        <v>333</v>
      </c>
      <c r="I21" s="319" t="s">
        <v>326</v>
      </c>
      <c r="J21" s="310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</row>
    <row r="22" spans="1:70" ht="18" customHeight="1">
      <c r="A22" s="319">
        <v>12</v>
      </c>
      <c r="B22" s="422" t="s">
        <v>334</v>
      </c>
      <c r="C22" s="319" t="s">
        <v>335</v>
      </c>
      <c r="D22" s="319">
        <v>44</v>
      </c>
      <c r="E22" s="319">
        <v>44</v>
      </c>
      <c r="F22" s="422" t="s">
        <v>336</v>
      </c>
      <c r="G22" s="319">
        <v>4</v>
      </c>
      <c r="H22" s="319" t="s">
        <v>333</v>
      </c>
      <c r="I22" s="319" t="s">
        <v>326</v>
      </c>
      <c r="J22" s="310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</row>
    <row r="23" spans="1:70" ht="18" customHeight="1">
      <c r="A23" s="319">
        <v>13</v>
      </c>
      <c r="B23" s="422" t="s">
        <v>334</v>
      </c>
      <c r="C23" s="319" t="s">
        <v>335</v>
      </c>
      <c r="D23" s="319">
        <v>44</v>
      </c>
      <c r="E23" s="319">
        <v>44</v>
      </c>
      <c r="F23" s="422" t="s">
        <v>336</v>
      </c>
      <c r="G23" s="319">
        <v>4</v>
      </c>
      <c r="H23" s="319" t="s">
        <v>333</v>
      </c>
      <c r="I23" s="319" t="s">
        <v>326</v>
      </c>
      <c r="J23" s="310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</row>
    <row r="24" spans="1:70" ht="18" customHeight="1">
      <c r="A24" s="319">
        <v>14</v>
      </c>
      <c r="B24" s="422" t="s">
        <v>334</v>
      </c>
      <c r="C24" s="319" t="s">
        <v>335</v>
      </c>
      <c r="D24" s="319">
        <v>26</v>
      </c>
      <c r="E24" s="319">
        <v>26</v>
      </c>
      <c r="F24" s="422" t="s">
        <v>336</v>
      </c>
      <c r="G24" s="319">
        <v>4</v>
      </c>
      <c r="H24" s="319" t="s">
        <v>333</v>
      </c>
      <c r="I24" s="319" t="s">
        <v>326</v>
      </c>
      <c r="J24" s="310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</row>
    <row r="25" spans="1:70" ht="18" customHeight="1">
      <c r="A25" s="319">
        <v>15</v>
      </c>
      <c r="B25" s="422" t="s">
        <v>334</v>
      </c>
      <c r="C25" s="319" t="s">
        <v>335</v>
      </c>
      <c r="D25" s="319">
        <v>28</v>
      </c>
      <c r="E25" s="319">
        <v>28</v>
      </c>
      <c r="F25" s="422" t="s">
        <v>336</v>
      </c>
      <c r="G25" s="319">
        <v>4</v>
      </c>
      <c r="H25" s="319" t="s">
        <v>333</v>
      </c>
      <c r="I25" s="319" t="s">
        <v>326</v>
      </c>
      <c r="J25" s="310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</row>
    <row r="26" spans="1:70" ht="18" customHeight="1">
      <c r="A26" s="319">
        <v>16</v>
      </c>
      <c r="B26" s="422" t="s">
        <v>334</v>
      </c>
      <c r="C26" s="319" t="s">
        <v>335</v>
      </c>
      <c r="D26" s="319">
        <v>32</v>
      </c>
      <c r="E26" s="319">
        <v>32</v>
      </c>
      <c r="F26" s="422" t="s">
        <v>336</v>
      </c>
      <c r="G26" s="319">
        <v>4</v>
      </c>
      <c r="H26" s="319" t="s">
        <v>333</v>
      </c>
      <c r="I26" s="319" t="s">
        <v>326</v>
      </c>
      <c r="J26" s="310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</row>
    <row r="27" spans="1:70" ht="18" customHeight="1">
      <c r="A27" s="319">
        <v>17</v>
      </c>
      <c r="B27" s="422" t="s">
        <v>334</v>
      </c>
      <c r="C27" s="319" t="s">
        <v>335</v>
      </c>
      <c r="D27" s="490">
        <v>24</v>
      </c>
      <c r="E27" s="490">
        <v>24</v>
      </c>
      <c r="F27" s="422" t="s">
        <v>336</v>
      </c>
      <c r="G27" s="490">
        <v>4</v>
      </c>
      <c r="H27" s="490" t="s">
        <v>333</v>
      </c>
      <c r="I27" s="490" t="s">
        <v>326</v>
      </c>
      <c r="J27" s="310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</row>
    <row r="28" spans="1:70" ht="18" customHeight="1">
      <c r="A28" s="319">
        <v>18</v>
      </c>
      <c r="B28" s="422" t="s">
        <v>334</v>
      </c>
      <c r="C28" s="319" t="s">
        <v>335</v>
      </c>
      <c r="D28" s="490">
        <v>30</v>
      </c>
      <c r="E28" s="490">
        <v>30</v>
      </c>
      <c r="F28" s="422" t="s">
        <v>336</v>
      </c>
      <c r="G28" s="490">
        <v>4</v>
      </c>
      <c r="H28" s="490" t="s">
        <v>333</v>
      </c>
      <c r="I28" s="490" t="s">
        <v>326</v>
      </c>
      <c r="J28" s="310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</row>
    <row r="29" spans="1:70" ht="18" customHeight="1">
      <c r="A29" s="319">
        <v>19</v>
      </c>
      <c r="B29" s="422" t="s">
        <v>334</v>
      </c>
      <c r="C29" s="319" t="s">
        <v>335</v>
      </c>
      <c r="D29" s="490">
        <v>35</v>
      </c>
      <c r="E29" s="490">
        <v>35</v>
      </c>
      <c r="F29" s="422" t="s">
        <v>336</v>
      </c>
      <c r="G29" s="490">
        <v>4</v>
      </c>
      <c r="H29" s="490" t="s">
        <v>333</v>
      </c>
      <c r="I29" s="490" t="s">
        <v>326</v>
      </c>
      <c r="J29" s="310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</row>
    <row r="30" spans="1:70" ht="18" customHeight="1">
      <c r="A30" s="319">
        <v>20</v>
      </c>
      <c r="B30" s="422" t="s">
        <v>334</v>
      </c>
      <c r="C30" s="319" t="s">
        <v>335</v>
      </c>
      <c r="D30" s="490">
        <v>30</v>
      </c>
      <c r="E30" s="490">
        <v>30</v>
      </c>
      <c r="F30" s="422" t="s">
        <v>336</v>
      </c>
      <c r="G30" s="490">
        <v>4</v>
      </c>
      <c r="H30" s="490" t="s">
        <v>333</v>
      </c>
      <c r="I30" s="490" t="s">
        <v>326</v>
      </c>
      <c r="J30" s="310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</row>
    <row r="31" spans="1:70" ht="18" customHeight="1">
      <c r="A31" s="319">
        <v>21</v>
      </c>
      <c r="B31" s="422" t="s">
        <v>334</v>
      </c>
      <c r="C31" s="319" t="s">
        <v>335</v>
      </c>
      <c r="D31" s="490">
        <v>39</v>
      </c>
      <c r="E31" s="490">
        <v>39</v>
      </c>
      <c r="F31" s="422" t="s">
        <v>336</v>
      </c>
      <c r="G31" s="490">
        <v>4</v>
      </c>
      <c r="H31" s="490" t="s">
        <v>333</v>
      </c>
      <c r="I31" s="490" t="s">
        <v>326</v>
      </c>
      <c r="J31" s="311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</row>
    <row r="32" spans="1:70" ht="18" customHeight="1">
      <c r="A32" s="319">
        <v>22</v>
      </c>
      <c r="B32" s="422" t="s">
        <v>334</v>
      </c>
      <c r="C32" s="319" t="s">
        <v>335</v>
      </c>
      <c r="D32" s="490">
        <v>2</v>
      </c>
      <c r="E32" s="490">
        <v>2</v>
      </c>
      <c r="F32" s="422" t="s">
        <v>336</v>
      </c>
      <c r="G32" s="490">
        <v>4</v>
      </c>
      <c r="H32" s="490" t="s">
        <v>333</v>
      </c>
      <c r="I32" s="490" t="s">
        <v>326</v>
      </c>
      <c r="J32" s="311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</row>
    <row r="33" spans="1:70" ht="18" customHeight="1">
      <c r="A33" s="319"/>
      <c r="B33" s="422"/>
      <c r="C33" s="319"/>
      <c r="D33" s="319"/>
      <c r="E33" s="319"/>
      <c r="F33" s="422"/>
      <c r="G33" s="319"/>
      <c r="H33" s="319"/>
      <c r="I33" s="319"/>
      <c r="J33" s="310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</row>
    <row r="34" spans="1:70" ht="18" customHeight="1">
      <c r="A34" s="311"/>
      <c r="B34" s="311"/>
      <c r="C34" s="311"/>
      <c r="D34" s="311"/>
      <c r="E34" s="311"/>
      <c r="F34" s="311"/>
      <c r="G34" s="311"/>
      <c r="H34" s="311"/>
      <c r="I34" s="311"/>
      <c r="J34" s="311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</row>
    <row r="35" spans="1:70" ht="18" customHeight="1">
      <c r="A35" s="150" t="s">
        <v>21</v>
      </c>
      <c r="B35" s="151"/>
      <c r="C35" s="287"/>
      <c r="D35" s="208">
        <f>SUM(D10:D34)</f>
        <v>487</v>
      </c>
      <c r="E35" s="208">
        <f>SUM(E10:E34)</f>
        <v>487</v>
      </c>
      <c r="F35" s="288"/>
      <c r="G35" s="208">
        <f>SUM(G10:G34)</f>
        <v>68</v>
      </c>
      <c r="H35" s="288"/>
      <c r="I35" s="208"/>
      <c r="J35" s="289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</row>
    <row r="36" spans="14:70" ht="13.5"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</row>
    <row r="37" spans="14:70" ht="13.5"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</row>
    <row r="38" spans="2:70" ht="13.5">
      <c r="B38" s="138" t="s">
        <v>280</v>
      </c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</row>
    <row r="39" spans="1:70" ht="13.5">
      <c r="A39" s="138">
        <f>COUNTA(A10:A33)</f>
        <v>22</v>
      </c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</row>
    <row r="40" spans="14:70" ht="13.5"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</row>
    <row r="41" spans="14:70" ht="13.5"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</row>
    <row r="42" spans="14:70" ht="13.5"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</row>
    <row r="43" spans="14:70" ht="13.5"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</row>
    <row r="44" spans="14:70" ht="13.5"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</row>
    <row r="45" spans="14:70" ht="13.5"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</row>
    <row r="46" spans="14:70" ht="13.5"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</row>
    <row r="47" spans="14:70" ht="13.5"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</row>
    <row r="48" spans="14:70" ht="13.5"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</row>
    <row r="49" spans="14:70" ht="13.5"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</row>
    <row r="50" spans="14:70" ht="13.5"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</row>
    <row r="51" spans="14:70" ht="13.5"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</row>
    <row r="52" spans="14:70" ht="13.5"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</row>
    <row r="53" spans="14:70" ht="13.5"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</row>
    <row r="54" spans="14:70" ht="13.5"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</row>
    <row r="55" spans="14:70" ht="13.5"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</row>
    <row r="56" spans="14:70" ht="13.5"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</row>
    <row r="57" spans="14:70" ht="13.5"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</row>
    <row r="58" spans="14:70" ht="13.5"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</row>
    <row r="59" spans="14:70" ht="13.5"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</row>
    <row r="60" spans="14:70" ht="13.5"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</row>
  </sheetData>
  <sheetProtection/>
  <mergeCells count="3">
    <mergeCell ref="A1:J1"/>
    <mergeCell ref="A3:J3"/>
    <mergeCell ref="A4:J4"/>
  </mergeCells>
  <printOptions horizontalCentered="1" verticalCentered="1"/>
  <pageMargins left="0.7874015748031497" right="0.7874015748031497" top="0.5905511811023623" bottom="4.960629921259843" header="0.5118110236220472" footer="0.5118110236220472"/>
  <pageSetup fitToHeight="0" horizontalDpi="600" verticalDpi="600" orientation="portrait" scale="54" r:id="rId2"/>
  <headerFooter alignWithMargins="0">
    <oddHeader xml:space="preserve">&amp;C   </oddHeader>
    <oddFooter>&amp;C&amp;12 19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40"/>
  <sheetViews>
    <sheetView zoomScalePageLayoutView="0" workbookViewId="0" topLeftCell="A1">
      <selection activeCell="I28" sqref="I28"/>
    </sheetView>
  </sheetViews>
  <sheetFormatPr defaultColWidth="11.421875" defaultRowHeight="12.75"/>
  <cols>
    <col min="2" max="2" width="4.421875" style="0" customWidth="1"/>
    <col min="3" max="3" width="19.00390625" style="0" customWidth="1"/>
    <col min="4" max="4" width="84.00390625" style="0" customWidth="1"/>
  </cols>
  <sheetData>
    <row r="3" ht="12.75">
      <c r="B3" s="186" t="s">
        <v>149</v>
      </c>
    </row>
    <row r="4" ht="12.75">
      <c r="B4" s="181"/>
    </row>
    <row r="5" ht="12.75">
      <c r="B5" s="186" t="s">
        <v>150</v>
      </c>
    </row>
    <row r="6" ht="12.75">
      <c r="B6" s="186" t="s">
        <v>151</v>
      </c>
    </row>
    <row r="7" ht="12.75">
      <c r="B7" s="181"/>
    </row>
    <row r="8" ht="12.75">
      <c r="B8" s="182"/>
    </row>
    <row r="9" ht="12.75">
      <c r="B9" s="182" t="s">
        <v>204</v>
      </c>
    </row>
    <row r="10" ht="12.75">
      <c r="B10" t="s">
        <v>205</v>
      </c>
    </row>
    <row r="11" ht="13.5" thickBot="1">
      <c r="B11" s="182"/>
    </row>
    <row r="12" spans="2:4" ht="13.5" thickBot="1">
      <c r="B12" s="183" t="s">
        <v>152</v>
      </c>
      <c r="C12" s="184" t="s">
        <v>153</v>
      </c>
      <c r="D12" s="185" t="s">
        <v>154</v>
      </c>
    </row>
    <row r="13" spans="2:4" ht="20.25" customHeight="1" thickBot="1">
      <c r="B13" s="187">
        <v>1</v>
      </c>
      <c r="C13" s="188" t="s">
        <v>155</v>
      </c>
      <c r="D13" s="189" t="s">
        <v>156</v>
      </c>
    </row>
    <row r="14" spans="2:4" ht="16.5" customHeight="1">
      <c r="B14" s="588">
        <v>2</v>
      </c>
      <c r="C14" s="590" t="s">
        <v>157</v>
      </c>
      <c r="D14" s="592" t="s">
        <v>158</v>
      </c>
    </row>
    <row r="15" spans="2:4" ht="11.25" customHeight="1" thickBot="1">
      <c r="B15" s="589"/>
      <c r="C15" s="591"/>
      <c r="D15" s="593"/>
    </row>
    <row r="16" spans="2:4" ht="33.75" customHeight="1" thickBot="1">
      <c r="B16" s="187">
        <v>3</v>
      </c>
      <c r="C16" s="190" t="s">
        <v>159</v>
      </c>
      <c r="D16" s="191" t="s">
        <v>160</v>
      </c>
    </row>
    <row r="17" spans="2:4" ht="29.25" customHeight="1" thickBot="1">
      <c r="B17" s="187">
        <v>4</v>
      </c>
      <c r="C17" s="190" t="s">
        <v>161</v>
      </c>
      <c r="D17" s="191" t="s">
        <v>162</v>
      </c>
    </row>
    <row r="18" spans="2:4" ht="27.75" customHeight="1" thickBot="1">
      <c r="B18" s="187">
        <v>5</v>
      </c>
      <c r="C18" s="190" t="s">
        <v>163</v>
      </c>
      <c r="D18" s="191" t="s">
        <v>164</v>
      </c>
    </row>
    <row r="19" spans="2:4" ht="27" customHeight="1" thickBot="1">
      <c r="B19" s="187">
        <v>6</v>
      </c>
      <c r="C19" s="190" t="s">
        <v>165</v>
      </c>
      <c r="D19" s="191" t="s">
        <v>166</v>
      </c>
    </row>
    <row r="20" spans="2:4" ht="25.5" customHeight="1" thickBot="1">
      <c r="B20" s="187">
        <v>7</v>
      </c>
      <c r="C20" s="190" t="s">
        <v>167</v>
      </c>
      <c r="D20" s="191" t="s">
        <v>168</v>
      </c>
    </row>
    <row r="21" spans="2:4" ht="17.25" customHeight="1" thickBot="1">
      <c r="B21" s="187">
        <v>8</v>
      </c>
      <c r="C21" s="190" t="s">
        <v>169</v>
      </c>
      <c r="D21" s="191" t="s">
        <v>170</v>
      </c>
    </row>
    <row r="22" spans="2:4" ht="26.25" customHeight="1" thickBot="1">
      <c r="B22" s="187">
        <v>9</v>
      </c>
      <c r="C22" s="190" t="s">
        <v>130</v>
      </c>
      <c r="D22" s="191" t="s">
        <v>171</v>
      </c>
    </row>
    <row r="23" spans="2:4" ht="21.75" customHeight="1" thickBot="1">
      <c r="B23" s="187">
        <v>10</v>
      </c>
      <c r="C23" s="190" t="s">
        <v>172</v>
      </c>
      <c r="D23" s="191" t="s">
        <v>173</v>
      </c>
    </row>
    <row r="24" spans="2:4" ht="27.75" customHeight="1" thickBot="1">
      <c r="B24" s="187">
        <v>11</v>
      </c>
      <c r="C24" s="190" t="s">
        <v>174</v>
      </c>
      <c r="D24" s="191" t="s">
        <v>175</v>
      </c>
    </row>
    <row r="25" spans="2:4" ht="26.25" customHeight="1" thickBot="1">
      <c r="B25" s="187">
        <v>12</v>
      </c>
      <c r="C25" s="190" t="s">
        <v>176</v>
      </c>
      <c r="D25" s="191" t="s">
        <v>177</v>
      </c>
    </row>
    <row r="26" spans="2:4" ht="23.25" customHeight="1" hidden="1" thickBot="1">
      <c r="B26" s="187">
        <v>13</v>
      </c>
      <c r="C26" s="190" t="s">
        <v>178</v>
      </c>
      <c r="D26" s="191" t="s">
        <v>179</v>
      </c>
    </row>
    <row r="27" spans="2:4" ht="26.25" hidden="1" thickBot="1">
      <c r="B27" s="187">
        <v>14</v>
      </c>
      <c r="C27" s="190" t="s">
        <v>180</v>
      </c>
      <c r="D27" s="191" t="s">
        <v>181</v>
      </c>
    </row>
    <row r="28" spans="2:4" ht="18" customHeight="1">
      <c r="B28" s="588">
        <v>15</v>
      </c>
      <c r="C28" s="192" t="s">
        <v>182</v>
      </c>
      <c r="D28" s="592" t="s">
        <v>184</v>
      </c>
    </row>
    <row r="29" spans="2:4" ht="13.5" hidden="1" thickBot="1">
      <c r="B29" s="589"/>
      <c r="C29" s="190" t="s">
        <v>183</v>
      </c>
      <c r="D29" s="593"/>
    </row>
    <row r="30" spans="2:4" ht="26.25" thickBot="1">
      <c r="B30" s="187">
        <v>16</v>
      </c>
      <c r="C30" s="190" t="s">
        <v>185</v>
      </c>
      <c r="D30" s="191" t="s">
        <v>186</v>
      </c>
    </row>
    <row r="31" spans="2:4" ht="34.5" customHeight="1" thickBot="1">
      <c r="B31" s="187">
        <v>17</v>
      </c>
      <c r="C31" s="190" t="s">
        <v>187</v>
      </c>
      <c r="D31" s="191" t="s">
        <v>188</v>
      </c>
    </row>
    <row r="32" spans="2:4" ht="42.75" customHeight="1" thickBot="1">
      <c r="B32" s="187">
        <v>18</v>
      </c>
      <c r="C32" s="190" t="s">
        <v>189</v>
      </c>
      <c r="D32" s="191" t="s">
        <v>190</v>
      </c>
    </row>
    <row r="33" spans="2:4" ht="31.5" customHeight="1" thickBot="1">
      <c r="B33" s="187">
        <v>19</v>
      </c>
      <c r="C33" s="190" t="s">
        <v>191</v>
      </c>
      <c r="D33" s="191" t="s">
        <v>192</v>
      </c>
    </row>
    <row r="34" spans="2:4" ht="22.5" customHeight="1" thickBot="1">
      <c r="B34" s="187">
        <v>20</v>
      </c>
      <c r="C34" s="190" t="s">
        <v>193</v>
      </c>
      <c r="D34" s="191" t="s">
        <v>194</v>
      </c>
    </row>
    <row r="35" spans="2:4" ht="21.75" customHeight="1" thickBot="1">
      <c r="B35" s="187">
        <v>21</v>
      </c>
      <c r="C35" s="190" t="s">
        <v>195</v>
      </c>
      <c r="D35" s="191" t="s">
        <v>196</v>
      </c>
    </row>
    <row r="36" spans="2:4" ht="27" customHeight="1" thickBot="1">
      <c r="B36" s="187">
        <v>22</v>
      </c>
      <c r="C36" s="190" t="s">
        <v>197</v>
      </c>
      <c r="D36" s="191" t="s">
        <v>198</v>
      </c>
    </row>
    <row r="37" spans="2:4" ht="23.25" customHeight="1" thickBot="1">
      <c r="B37" s="187">
        <v>23</v>
      </c>
      <c r="C37" s="190" t="s">
        <v>199</v>
      </c>
      <c r="D37" s="191" t="s">
        <v>200</v>
      </c>
    </row>
    <row r="38" spans="2:4" ht="24" customHeight="1" thickBot="1">
      <c r="B38" s="187">
        <v>24</v>
      </c>
      <c r="C38" s="190" t="s">
        <v>201</v>
      </c>
      <c r="D38" s="191" t="s">
        <v>202</v>
      </c>
    </row>
    <row r="39" spans="2:4" ht="42" customHeight="1" thickBot="1">
      <c r="B39" s="187">
        <v>25</v>
      </c>
      <c r="C39" s="190" t="s">
        <v>146</v>
      </c>
      <c r="D39" s="191" t="s">
        <v>203</v>
      </c>
    </row>
    <row r="40" ht="12.75">
      <c r="B40" s="182"/>
    </row>
  </sheetData>
  <sheetProtection/>
  <mergeCells count="5">
    <mergeCell ref="B14:B15"/>
    <mergeCell ref="C14:C15"/>
    <mergeCell ref="D14:D15"/>
    <mergeCell ref="B28:B29"/>
    <mergeCell ref="D28:D29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scale="81" r:id="rId1"/>
  <rowBreaks count="1" manualBreakCount="1">
    <brk id="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S23"/>
  <sheetViews>
    <sheetView zoomScale="145" zoomScaleNormal="145" zoomScaleSheetLayoutView="70" workbookViewId="0" topLeftCell="A1">
      <selection activeCell="W21" sqref="W21"/>
    </sheetView>
  </sheetViews>
  <sheetFormatPr defaultColWidth="11.421875" defaultRowHeight="12.75"/>
  <cols>
    <col min="1" max="1" width="6.28125" style="375" customWidth="1"/>
    <col min="2" max="2" width="8.00390625" style="375" customWidth="1"/>
    <col min="3" max="3" width="10.00390625" style="375" customWidth="1"/>
    <col min="4" max="5" width="4.7109375" style="375" customWidth="1"/>
    <col min="6" max="6" width="5.140625" style="375" customWidth="1"/>
    <col min="7" max="7" width="5.421875" style="375" customWidth="1"/>
    <col min="8" max="8" width="5.140625" style="375" customWidth="1"/>
    <col min="9" max="9" width="6.7109375" style="375" customWidth="1"/>
    <col min="10" max="10" width="6.00390625" style="375" customWidth="1"/>
    <col min="11" max="11" width="6.7109375" style="375" customWidth="1"/>
    <col min="12" max="12" width="5.00390625" style="375" customWidth="1"/>
    <col min="13" max="13" width="6.421875" style="375" customWidth="1"/>
    <col min="14" max="14" width="4.8515625" style="375" customWidth="1"/>
    <col min="15" max="15" width="10.00390625" style="375" customWidth="1"/>
    <col min="16" max="16" width="4.421875" style="375" customWidth="1"/>
    <col min="17" max="17" width="9.28125" style="375" customWidth="1"/>
    <col min="18" max="18" width="4.421875" style="375" customWidth="1"/>
    <col min="19" max="19" width="6.8515625" style="375" customWidth="1"/>
    <col min="20" max="20" width="7.00390625" style="375" customWidth="1"/>
    <col min="21" max="21" width="6.421875" style="375" customWidth="1"/>
    <col min="22" max="22" width="5.7109375" style="375" customWidth="1"/>
    <col min="23" max="23" width="4.8515625" style="375" customWidth="1"/>
    <col min="24" max="16384" width="11.421875" style="375" customWidth="1"/>
  </cols>
  <sheetData>
    <row r="1" spans="2:23" s="366" customFormat="1" ht="19.5">
      <c r="B1" s="606" t="s">
        <v>22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</row>
    <row r="2" spans="2:22" s="366" customFormat="1" ht="30.75" customHeight="1">
      <c r="B2" s="595" t="s">
        <v>147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</row>
    <row r="3" spans="3:22" s="366" customFormat="1" ht="15.75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426" t="s">
        <v>419</v>
      </c>
      <c r="U3" s="368"/>
      <c r="V3" s="369"/>
    </row>
    <row r="4" spans="2:23" s="366" customFormat="1" ht="15.75">
      <c r="B4" s="594" t="s">
        <v>148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</row>
    <row r="5" spans="2:11" s="366" customFormat="1" ht="6.75" customHeight="1">
      <c r="B5" s="370"/>
      <c r="C5" s="370"/>
      <c r="D5" s="371"/>
      <c r="E5" s="371"/>
      <c r="F5" s="370"/>
      <c r="G5" s="370"/>
      <c r="H5" s="370"/>
      <c r="I5" s="370"/>
      <c r="J5" s="370"/>
      <c r="K5" s="370"/>
    </row>
    <row r="6" spans="2:23" s="383" customFormat="1" ht="21.75" customHeight="1">
      <c r="B6" s="384"/>
      <c r="C6" s="385" t="s">
        <v>327</v>
      </c>
      <c r="D6" s="386"/>
      <c r="E6" s="372"/>
      <c r="F6" s="373"/>
      <c r="G6" s="374"/>
      <c r="H6" s="387"/>
      <c r="I6" s="387"/>
      <c r="J6" s="388"/>
      <c r="K6" s="389"/>
      <c r="L6" s="386"/>
      <c r="M6" s="390"/>
      <c r="N6" s="386"/>
      <c r="O6" s="386"/>
      <c r="P6" s="386"/>
      <c r="Q6" s="386"/>
      <c r="R6" s="373" t="s">
        <v>418</v>
      </c>
      <c r="S6" s="387"/>
      <c r="T6" s="386"/>
      <c r="U6" s="386"/>
      <c r="V6" s="386"/>
      <c r="W6" s="391"/>
    </row>
    <row r="7" spans="2:20" s="383" customFormat="1" ht="6.75" customHeight="1">
      <c r="B7" s="392"/>
      <c r="C7" s="392"/>
      <c r="D7" s="393"/>
      <c r="E7" s="393"/>
      <c r="F7" s="392"/>
      <c r="G7" s="393"/>
      <c r="H7" s="392"/>
      <c r="I7" s="392"/>
      <c r="S7" s="481"/>
      <c r="T7" s="481"/>
    </row>
    <row r="8" spans="2:71" s="383" customFormat="1" ht="21.75" customHeight="1">
      <c r="B8" s="384"/>
      <c r="C8" s="394" t="s">
        <v>417</v>
      </c>
      <c r="D8" s="388"/>
      <c r="E8" s="395"/>
      <c r="F8" s="395"/>
      <c r="G8" s="396"/>
      <c r="H8" s="388"/>
      <c r="I8" s="388"/>
      <c r="J8" s="388"/>
      <c r="K8" s="389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91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</row>
    <row r="9" spans="2:23" ht="27.75" customHeight="1">
      <c r="B9" s="632" t="s">
        <v>122</v>
      </c>
      <c r="C9" s="607" t="s">
        <v>123</v>
      </c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35"/>
    </row>
    <row r="10" spans="2:23" ht="27.75" customHeight="1">
      <c r="B10" s="633"/>
      <c r="C10" s="636" t="s">
        <v>124</v>
      </c>
      <c r="D10" s="613" t="s">
        <v>125</v>
      </c>
      <c r="E10" s="614"/>
      <c r="F10" s="615"/>
      <c r="G10" s="613" t="s">
        <v>126</v>
      </c>
      <c r="H10" s="614"/>
      <c r="I10" s="615"/>
      <c r="J10" s="613" t="s">
        <v>127</v>
      </c>
      <c r="K10" s="614"/>
      <c r="L10" s="615"/>
      <c r="M10" s="613" t="s">
        <v>128</v>
      </c>
      <c r="N10" s="614"/>
      <c r="O10" s="615"/>
      <c r="P10" s="613" t="s">
        <v>129</v>
      </c>
      <c r="Q10" s="615"/>
      <c r="R10" s="613" t="s">
        <v>245</v>
      </c>
      <c r="S10" s="614"/>
      <c r="T10" s="615"/>
      <c r="U10" s="613" t="s">
        <v>130</v>
      </c>
      <c r="V10" s="614"/>
      <c r="W10" s="615"/>
    </row>
    <row r="11" spans="2:23" ht="27.75" customHeight="1">
      <c r="B11" s="633"/>
      <c r="C11" s="637"/>
      <c r="D11" s="376">
        <v>1</v>
      </c>
      <c r="E11" s="613"/>
      <c r="F11" s="615"/>
      <c r="G11" s="376">
        <v>3</v>
      </c>
      <c r="H11" s="613" t="s">
        <v>131</v>
      </c>
      <c r="I11" s="615"/>
      <c r="J11" s="376">
        <v>5</v>
      </c>
      <c r="K11" s="600">
        <v>3</v>
      </c>
      <c r="L11" s="597"/>
      <c r="M11" s="376">
        <v>6</v>
      </c>
      <c r="N11" s="600">
        <v>24</v>
      </c>
      <c r="O11" s="597"/>
      <c r="P11" s="376">
        <v>7</v>
      </c>
      <c r="Q11" s="597"/>
      <c r="R11" s="376">
        <v>8</v>
      </c>
      <c r="S11" s="600" t="s">
        <v>351</v>
      </c>
      <c r="T11" s="597"/>
      <c r="U11" s="376">
        <v>9</v>
      </c>
      <c r="V11" s="600" t="s">
        <v>347</v>
      </c>
      <c r="W11" s="597"/>
    </row>
    <row r="12" spans="2:23" ht="30" customHeight="1">
      <c r="B12" s="633"/>
      <c r="C12" s="637"/>
      <c r="D12" s="604">
        <v>4924</v>
      </c>
      <c r="E12" s="628"/>
      <c r="F12" s="629"/>
      <c r="G12" s="604">
        <v>760</v>
      </c>
      <c r="H12" s="628"/>
      <c r="I12" s="629"/>
      <c r="J12" s="596"/>
      <c r="K12" s="626"/>
      <c r="L12" s="627"/>
      <c r="M12" s="596"/>
      <c r="N12" s="626"/>
      <c r="O12" s="627"/>
      <c r="P12" s="596"/>
      <c r="Q12" s="627"/>
      <c r="R12" s="596"/>
      <c r="S12" s="626"/>
      <c r="T12" s="627"/>
      <c r="U12" s="596"/>
      <c r="V12" s="626"/>
      <c r="W12" s="627"/>
    </row>
    <row r="13" spans="2:23" ht="27.75" customHeight="1">
      <c r="B13" s="633"/>
      <c r="C13" s="637"/>
      <c r="D13" s="376">
        <v>2</v>
      </c>
      <c r="E13" s="613" t="s">
        <v>132</v>
      </c>
      <c r="F13" s="615"/>
      <c r="G13" s="376">
        <v>4</v>
      </c>
      <c r="H13" s="613" t="s">
        <v>132</v>
      </c>
      <c r="I13" s="615"/>
      <c r="J13" s="630"/>
      <c r="K13" s="626"/>
      <c r="L13" s="627"/>
      <c r="M13" s="630"/>
      <c r="N13" s="626"/>
      <c r="O13" s="627"/>
      <c r="P13" s="630"/>
      <c r="Q13" s="627"/>
      <c r="R13" s="630"/>
      <c r="S13" s="626"/>
      <c r="T13" s="627"/>
      <c r="U13" s="630"/>
      <c r="V13" s="626"/>
      <c r="W13" s="627"/>
    </row>
    <row r="14" spans="1:23" ht="29.25" customHeight="1">
      <c r="A14" s="482"/>
      <c r="B14" s="633"/>
      <c r="C14" s="638"/>
      <c r="D14" s="613">
        <v>48</v>
      </c>
      <c r="E14" s="614"/>
      <c r="F14" s="615"/>
      <c r="G14" s="613"/>
      <c r="H14" s="614"/>
      <c r="I14" s="615"/>
      <c r="J14" s="631"/>
      <c r="K14" s="602"/>
      <c r="L14" s="603"/>
      <c r="M14" s="631"/>
      <c r="N14" s="602"/>
      <c r="O14" s="603"/>
      <c r="P14" s="631"/>
      <c r="Q14" s="603"/>
      <c r="R14" s="631"/>
      <c r="S14" s="602"/>
      <c r="T14" s="603"/>
      <c r="U14" s="631"/>
      <c r="V14" s="602"/>
      <c r="W14" s="603"/>
    </row>
    <row r="15" spans="1:23" ht="27.75" customHeight="1">
      <c r="A15" s="377"/>
      <c r="B15" s="633"/>
      <c r="C15" s="621" t="s">
        <v>246</v>
      </c>
      <c r="D15" s="596" t="s">
        <v>133</v>
      </c>
      <c r="E15" s="597"/>
      <c r="F15" s="613" t="s">
        <v>134</v>
      </c>
      <c r="G15" s="614"/>
      <c r="H15" s="614"/>
      <c r="I15" s="615"/>
      <c r="J15" s="613" t="s">
        <v>247</v>
      </c>
      <c r="K15" s="614"/>
      <c r="L15" s="614"/>
      <c r="M15" s="615"/>
      <c r="N15" s="625" t="s">
        <v>248</v>
      </c>
      <c r="O15" s="597"/>
      <c r="P15" s="596" t="s">
        <v>135</v>
      </c>
      <c r="Q15" s="597"/>
      <c r="R15" s="613" t="s">
        <v>136</v>
      </c>
      <c r="S15" s="614"/>
      <c r="T15" s="614"/>
      <c r="U15" s="614"/>
      <c r="V15" s="614"/>
      <c r="W15" s="615"/>
    </row>
    <row r="16" spans="2:23" ht="27.75" customHeight="1">
      <c r="B16" s="633"/>
      <c r="C16" s="622"/>
      <c r="D16" s="624"/>
      <c r="E16" s="599"/>
      <c r="F16" s="613" t="s">
        <v>137</v>
      </c>
      <c r="G16" s="615"/>
      <c r="H16" s="613" t="s">
        <v>138</v>
      </c>
      <c r="I16" s="615"/>
      <c r="J16" s="613" t="s">
        <v>125</v>
      </c>
      <c r="K16" s="615"/>
      <c r="L16" s="613" t="s">
        <v>139</v>
      </c>
      <c r="M16" s="615"/>
      <c r="N16" s="624"/>
      <c r="O16" s="599"/>
      <c r="P16" s="624"/>
      <c r="Q16" s="599"/>
      <c r="R16" s="613" t="s">
        <v>129</v>
      </c>
      <c r="S16" s="615"/>
      <c r="T16" s="613" t="s">
        <v>140</v>
      </c>
      <c r="U16" s="615"/>
      <c r="V16" s="613" t="s">
        <v>130</v>
      </c>
      <c r="W16" s="615"/>
    </row>
    <row r="17" spans="2:23" ht="27.75" customHeight="1">
      <c r="B17" s="633"/>
      <c r="C17" s="622"/>
      <c r="D17" s="376">
        <v>10</v>
      </c>
      <c r="E17" s="378"/>
      <c r="F17" s="376">
        <v>11</v>
      </c>
      <c r="G17" s="378"/>
      <c r="H17" s="376">
        <v>12</v>
      </c>
      <c r="I17" s="378"/>
      <c r="J17" s="376">
        <v>13</v>
      </c>
      <c r="K17" s="378"/>
      <c r="L17" s="376">
        <v>14</v>
      </c>
      <c r="M17" s="378"/>
      <c r="N17" s="376">
        <v>15</v>
      </c>
      <c r="O17" s="378"/>
      <c r="P17" s="376">
        <v>16</v>
      </c>
      <c r="Q17" s="378"/>
      <c r="R17" s="376">
        <v>17</v>
      </c>
      <c r="S17" s="378"/>
      <c r="T17" s="376">
        <v>18</v>
      </c>
      <c r="U17" s="378"/>
      <c r="V17" s="376">
        <v>19</v>
      </c>
      <c r="W17" s="378"/>
    </row>
    <row r="18" spans="2:23" ht="61.5" customHeight="1">
      <c r="B18" s="633"/>
      <c r="C18" s="623"/>
      <c r="D18" s="604">
        <v>61</v>
      </c>
      <c r="E18" s="605"/>
      <c r="F18" s="604">
        <v>104596</v>
      </c>
      <c r="G18" s="605"/>
      <c r="H18" s="604">
        <v>84960</v>
      </c>
      <c r="I18" s="605"/>
      <c r="J18" s="604">
        <v>32146</v>
      </c>
      <c r="K18" s="605"/>
      <c r="L18" s="604">
        <v>161153</v>
      </c>
      <c r="M18" s="605"/>
      <c r="N18" s="604">
        <v>6733</v>
      </c>
      <c r="O18" s="605"/>
      <c r="P18" s="604">
        <v>33.704</v>
      </c>
      <c r="Q18" s="605"/>
      <c r="R18" s="604"/>
      <c r="S18" s="605"/>
      <c r="T18" s="604">
        <v>112627</v>
      </c>
      <c r="U18" s="605"/>
      <c r="V18" s="604">
        <v>48526</v>
      </c>
      <c r="W18" s="605"/>
    </row>
    <row r="19" spans="2:23" ht="27.75" customHeight="1">
      <c r="B19" s="633"/>
      <c r="C19" s="607" t="s">
        <v>141</v>
      </c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9"/>
      <c r="T19" s="609"/>
      <c r="U19" s="609"/>
      <c r="V19" s="609"/>
      <c r="W19" s="609"/>
    </row>
    <row r="20" spans="2:23" ht="27.75" customHeight="1">
      <c r="B20" s="633"/>
      <c r="C20" s="610" t="s">
        <v>249</v>
      </c>
      <c r="D20" s="613" t="s">
        <v>142</v>
      </c>
      <c r="E20" s="614"/>
      <c r="F20" s="615"/>
      <c r="G20" s="613" t="s">
        <v>143</v>
      </c>
      <c r="H20" s="614"/>
      <c r="I20" s="615"/>
      <c r="J20" s="613" t="s">
        <v>144</v>
      </c>
      <c r="K20" s="616"/>
      <c r="L20" s="617"/>
      <c r="M20" s="613" t="s">
        <v>145</v>
      </c>
      <c r="N20" s="614"/>
      <c r="O20" s="615"/>
      <c r="P20" s="613" t="s">
        <v>131</v>
      </c>
      <c r="Q20" s="616"/>
      <c r="R20" s="617"/>
      <c r="S20" s="618"/>
      <c r="T20" s="619"/>
      <c r="U20" s="620"/>
      <c r="V20" s="619"/>
      <c r="W20" s="619"/>
    </row>
    <row r="21" spans="2:23" ht="27.75" customHeight="1">
      <c r="B21" s="633"/>
      <c r="C21" s="611"/>
      <c r="D21" s="376">
        <v>20</v>
      </c>
      <c r="E21" s="596">
        <v>5</v>
      </c>
      <c r="F21" s="597"/>
      <c r="G21" s="376">
        <v>21</v>
      </c>
      <c r="H21" s="596">
        <v>3</v>
      </c>
      <c r="I21" s="597"/>
      <c r="J21" s="376">
        <v>22</v>
      </c>
      <c r="K21" s="600">
        <v>3</v>
      </c>
      <c r="L21" s="601"/>
      <c r="M21" s="376">
        <v>23</v>
      </c>
      <c r="N21" s="596">
        <v>1</v>
      </c>
      <c r="O21" s="597"/>
      <c r="P21" s="376">
        <v>24</v>
      </c>
      <c r="Q21" s="596">
        <v>12</v>
      </c>
      <c r="R21" s="601"/>
      <c r="S21" s="379"/>
      <c r="T21" s="380"/>
      <c r="U21" s="380"/>
      <c r="V21" s="380"/>
      <c r="W21" s="380"/>
    </row>
    <row r="22" spans="2:23" ht="42" customHeight="1">
      <c r="B22" s="634"/>
      <c r="C22" s="612"/>
      <c r="D22" s="454"/>
      <c r="E22" s="598"/>
      <c r="F22" s="599"/>
      <c r="G22" s="454"/>
      <c r="H22" s="598"/>
      <c r="I22" s="599"/>
      <c r="J22" s="454"/>
      <c r="K22" s="602"/>
      <c r="L22" s="603"/>
      <c r="M22" s="454"/>
      <c r="N22" s="598"/>
      <c r="O22" s="599"/>
      <c r="P22" s="454"/>
      <c r="Q22" s="602"/>
      <c r="R22" s="603"/>
      <c r="S22" s="379"/>
      <c r="T22" s="380"/>
      <c r="U22" s="380"/>
      <c r="V22" s="380"/>
      <c r="W22" s="380"/>
    </row>
    <row r="23" spans="3:24" ht="15.75">
      <c r="C23" s="381"/>
      <c r="D23" s="381"/>
      <c r="E23" s="381"/>
      <c r="F23" s="381"/>
      <c r="Q23" s="381"/>
      <c r="R23" s="381"/>
      <c r="S23" s="381"/>
      <c r="T23" s="381"/>
      <c r="U23" s="381"/>
      <c r="V23" s="381"/>
      <c r="W23" s="381"/>
      <c r="X23" s="382"/>
    </row>
  </sheetData>
  <sheetProtection/>
  <mergeCells count="69">
    <mergeCell ref="P10:Q10"/>
    <mergeCell ref="R10:T10"/>
    <mergeCell ref="U10:W10"/>
    <mergeCell ref="S11:T14"/>
    <mergeCell ref="D14:F14"/>
    <mergeCell ref="G14:I14"/>
    <mergeCell ref="K11:L14"/>
    <mergeCell ref="N11:O14"/>
    <mergeCell ref="Q11:Q14"/>
    <mergeCell ref="B9:B22"/>
    <mergeCell ref="C9:W9"/>
    <mergeCell ref="C10:C14"/>
    <mergeCell ref="D10:F10"/>
    <mergeCell ref="G10:I10"/>
    <mergeCell ref="J10:L10"/>
    <mergeCell ref="M10:O10"/>
    <mergeCell ref="H13:I13"/>
    <mergeCell ref="E11:F11"/>
    <mergeCell ref="H11:I11"/>
    <mergeCell ref="J18:K18"/>
    <mergeCell ref="V11:W14"/>
    <mergeCell ref="D12:F12"/>
    <mergeCell ref="G12:I12"/>
    <mergeCell ref="J12:J14"/>
    <mergeCell ref="M12:M14"/>
    <mergeCell ref="P12:P14"/>
    <mergeCell ref="R12:R14"/>
    <mergeCell ref="U12:U14"/>
    <mergeCell ref="E13:F13"/>
    <mergeCell ref="V16:W16"/>
    <mergeCell ref="C15:C18"/>
    <mergeCell ref="D15:E16"/>
    <mergeCell ref="F15:I15"/>
    <mergeCell ref="J15:M15"/>
    <mergeCell ref="N15:O16"/>
    <mergeCell ref="P15:Q16"/>
    <mergeCell ref="D18:E18"/>
    <mergeCell ref="F18:G18"/>
    <mergeCell ref="H18:I18"/>
    <mergeCell ref="R18:S18"/>
    <mergeCell ref="T18:U18"/>
    <mergeCell ref="V18:W18"/>
    <mergeCell ref="R15:W15"/>
    <mergeCell ref="F16:G16"/>
    <mergeCell ref="H16:I16"/>
    <mergeCell ref="J16:K16"/>
    <mergeCell ref="L16:M16"/>
    <mergeCell ref="R16:S16"/>
    <mergeCell ref="T16:U16"/>
    <mergeCell ref="B1:W1"/>
    <mergeCell ref="C19:W19"/>
    <mergeCell ref="C20:C22"/>
    <mergeCell ref="D20:F20"/>
    <mergeCell ref="G20:I20"/>
    <mergeCell ref="J20:L20"/>
    <mergeCell ref="M20:O20"/>
    <mergeCell ref="P20:R20"/>
    <mergeCell ref="S20:T20"/>
    <mergeCell ref="U20:W20"/>
    <mergeCell ref="B4:W4"/>
    <mergeCell ref="B2:V2"/>
    <mergeCell ref="H21:I22"/>
    <mergeCell ref="K21:L22"/>
    <mergeCell ref="N21:O22"/>
    <mergeCell ref="Q21:R22"/>
    <mergeCell ref="E21:F22"/>
    <mergeCell ref="L18:M18"/>
    <mergeCell ref="N18:O18"/>
    <mergeCell ref="P18:Q18"/>
  </mergeCells>
  <printOptions horizontalCentered="1" verticalCentered="1"/>
  <pageMargins left="0.5905511811023623" right="0.3937007874015748" top="0.3937007874015748" bottom="0.1968503937007874" header="0.31496062992125984" footer="0.31496062992125984"/>
  <pageSetup horizontalDpi="600" verticalDpi="600" orientation="landscape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H79"/>
  <sheetViews>
    <sheetView zoomScale="115" zoomScaleNormal="115" zoomScaleSheetLayoutView="100" workbookViewId="0" topLeftCell="E13">
      <selection activeCell="W21" sqref="W21"/>
    </sheetView>
  </sheetViews>
  <sheetFormatPr defaultColWidth="11.421875" defaultRowHeight="12.75"/>
  <cols>
    <col min="1" max="1" width="3.00390625" style="213" customWidth="1"/>
    <col min="2" max="2" width="2.421875" style="213" customWidth="1"/>
    <col min="3" max="3" width="0.85546875" style="213" customWidth="1"/>
    <col min="4" max="4" width="50.421875" style="213" customWidth="1"/>
    <col min="5" max="5" width="1.1484375" style="213" customWidth="1"/>
    <col min="6" max="6" width="0.85546875" style="213" customWidth="1"/>
    <col min="7" max="7" width="9.421875" style="213" customWidth="1"/>
    <col min="8" max="8" width="1.28515625" style="213" customWidth="1"/>
    <col min="9" max="9" width="0.9921875" style="213" hidden="1" customWidth="1"/>
    <col min="10" max="10" width="4.00390625" style="213" customWidth="1"/>
    <col min="11" max="11" width="1.8515625" style="213" customWidth="1"/>
    <col min="12" max="12" width="10.8515625" style="213" customWidth="1"/>
    <col min="13" max="13" width="0.85546875" style="213" customWidth="1"/>
    <col min="14" max="14" width="9.421875" style="213" customWidth="1"/>
    <col min="15" max="15" width="1.28515625" style="213" customWidth="1"/>
    <col min="16" max="16" width="0.9921875" style="213" hidden="1" customWidth="1"/>
    <col min="17" max="17" width="4.00390625" style="213" customWidth="1"/>
    <col min="18" max="18" width="1.8515625" style="213" customWidth="1"/>
    <col min="19" max="19" width="10.8515625" style="213" customWidth="1"/>
    <col min="20" max="20" width="12.57421875" style="213" customWidth="1"/>
    <col min="21" max="22" width="11.421875" style="213" customWidth="1"/>
    <col min="23" max="23" width="62.28125" style="213" customWidth="1"/>
    <col min="24" max="24" width="12.57421875" style="213" customWidth="1"/>
    <col min="25" max="25" width="15.421875" style="213" customWidth="1"/>
    <col min="26" max="27" width="12.57421875" style="213" customWidth="1"/>
    <col min="28" max="33" width="11.421875" style="213" customWidth="1"/>
    <col min="34" max="34" width="15.00390625" style="213" customWidth="1"/>
    <col min="35" max="16384" width="11.421875" style="213" customWidth="1"/>
  </cols>
  <sheetData>
    <row r="1" spans="2:20" s="212" customFormat="1" ht="12.75">
      <c r="B1" s="664" t="s">
        <v>258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</row>
    <row r="2" spans="2:20" s="212" customFormat="1" ht="12.75">
      <c r="B2" s="664" t="s">
        <v>259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</row>
    <row r="3" s="212" customFormat="1" ht="12.75"/>
    <row r="4" spans="2:20" s="212" customFormat="1" ht="12.75">
      <c r="B4" s="664" t="s">
        <v>260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</row>
    <row r="5" spans="2:20" s="212" customFormat="1" ht="12.75">
      <c r="B5" s="664" t="s">
        <v>261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</row>
    <row r="6" spans="2:20" s="212" customFormat="1" ht="12.75">
      <c r="B6" s="292"/>
      <c r="C6" s="292"/>
      <c r="D6" s="292"/>
      <c r="E6" s="292"/>
      <c r="F6" s="292"/>
      <c r="G6" s="455"/>
      <c r="H6" s="455"/>
      <c r="I6" s="455"/>
      <c r="J6" s="455"/>
      <c r="K6" s="455"/>
      <c r="L6" s="455"/>
      <c r="M6" s="292"/>
      <c r="N6" s="292"/>
      <c r="O6" s="292"/>
      <c r="P6" s="292"/>
      <c r="Q6" s="292"/>
      <c r="R6" s="292"/>
      <c r="S6" s="292"/>
      <c r="T6" s="292"/>
    </row>
    <row r="7" ht="12.75"/>
    <row r="8" spans="2:19" s="210" customFormat="1" ht="15.75" customHeight="1">
      <c r="B8" s="214" t="s">
        <v>316</v>
      </c>
      <c r="D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</row>
    <row r="9" ht="6" customHeight="1" thickBot="1"/>
    <row r="10" spans="2:20" ht="12.75" customHeight="1">
      <c r="B10" s="657" t="s">
        <v>206</v>
      </c>
      <c r="C10" s="658"/>
      <c r="D10" s="658"/>
      <c r="E10" s="659"/>
      <c r="F10" s="644" t="s">
        <v>420</v>
      </c>
      <c r="G10" s="645"/>
      <c r="H10" s="645"/>
      <c r="I10" s="645"/>
      <c r="J10" s="645"/>
      <c r="K10" s="645"/>
      <c r="L10" s="646"/>
      <c r="M10" s="248"/>
      <c r="N10" s="645" t="s">
        <v>421</v>
      </c>
      <c r="O10" s="645"/>
      <c r="P10" s="645"/>
      <c r="Q10" s="645"/>
      <c r="R10" s="645"/>
      <c r="S10" s="646"/>
      <c r="T10" s="665" t="s">
        <v>263</v>
      </c>
    </row>
    <row r="11" spans="2:20" ht="27.75" customHeight="1" thickBot="1">
      <c r="B11" s="660"/>
      <c r="C11" s="661"/>
      <c r="D11" s="661"/>
      <c r="E11" s="662"/>
      <c r="F11" s="647"/>
      <c r="G11" s="648"/>
      <c r="H11" s="648"/>
      <c r="I11" s="648"/>
      <c r="J11" s="648"/>
      <c r="K11" s="648"/>
      <c r="L11" s="649"/>
      <c r="M11" s="249"/>
      <c r="N11" s="648"/>
      <c r="O11" s="648"/>
      <c r="P11" s="648"/>
      <c r="Q11" s="648"/>
      <c r="R11" s="648"/>
      <c r="S11" s="649"/>
      <c r="T11" s="666"/>
    </row>
    <row r="12" spans="2:20" ht="12.75">
      <c r="B12" s="250" t="s">
        <v>207</v>
      </c>
      <c r="C12" s="251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3"/>
    </row>
    <row r="13" spans="2:20" ht="19.5" customHeight="1">
      <c r="B13" s="639">
        <v>1</v>
      </c>
      <c r="C13" s="215"/>
      <c r="D13" s="216" t="s">
        <v>208</v>
      </c>
      <c r="E13" s="217"/>
      <c r="G13" s="218">
        <v>16049</v>
      </c>
      <c r="H13" s="215"/>
      <c r="J13" s="215"/>
      <c r="K13" s="215" t="s">
        <v>240</v>
      </c>
      <c r="L13" s="219">
        <v>90.16292134831461</v>
      </c>
      <c r="N13" s="218">
        <f>X52+X53</f>
        <v>12357.500000000005</v>
      </c>
      <c r="O13" s="215"/>
      <c r="Q13" s="215"/>
      <c r="R13" s="215" t="s">
        <v>240</v>
      </c>
      <c r="S13" s="219">
        <f>+N13/N14</f>
        <v>84.06462585034018</v>
      </c>
      <c r="T13" s="655" t="s">
        <v>277</v>
      </c>
    </row>
    <row r="14" spans="2:20" ht="16.5" customHeight="1">
      <c r="B14" s="640"/>
      <c r="C14" s="220"/>
      <c r="D14" s="221" t="s">
        <v>209</v>
      </c>
      <c r="E14" s="222"/>
      <c r="G14" s="223">
        <v>178</v>
      </c>
      <c r="H14" s="220"/>
      <c r="J14" s="220"/>
      <c r="K14" s="220"/>
      <c r="L14" s="224"/>
      <c r="N14" s="223">
        <f>Z52+Z53</f>
        <v>147</v>
      </c>
      <c r="O14" s="220"/>
      <c r="Q14" s="220"/>
      <c r="R14" s="220"/>
      <c r="S14" s="224"/>
      <c r="T14" s="642"/>
    </row>
    <row r="15" spans="2:20" ht="18.75" customHeight="1">
      <c r="B15" s="639">
        <v>2</v>
      </c>
      <c r="C15" s="215"/>
      <c r="D15" s="216" t="s">
        <v>210</v>
      </c>
      <c r="E15" s="217"/>
      <c r="G15" s="216">
        <v>507</v>
      </c>
      <c r="H15" s="215"/>
      <c r="J15" s="215"/>
      <c r="K15" s="215" t="s">
        <v>240</v>
      </c>
      <c r="L15" s="219">
        <v>4.486725663716814</v>
      </c>
      <c r="N15" s="216">
        <f>AB43</f>
        <v>488</v>
      </c>
      <c r="O15" s="215"/>
      <c r="Q15" s="215"/>
      <c r="R15" s="215" t="s">
        <v>240</v>
      </c>
      <c r="S15" s="219">
        <f>+N15/N16</f>
        <v>3.3197278911564627</v>
      </c>
      <c r="T15" s="655" t="s">
        <v>279</v>
      </c>
    </row>
    <row r="16" spans="2:20" ht="15" customHeight="1">
      <c r="B16" s="640"/>
      <c r="C16" s="220"/>
      <c r="D16" s="221" t="s">
        <v>211</v>
      </c>
      <c r="E16" s="222"/>
      <c r="G16" s="225">
        <v>113</v>
      </c>
      <c r="H16" s="220"/>
      <c r="J16" s="220"/>
      <c r="K16" s="220"/>
      <c r="L16" s="224"/>
      <c r="N16" s="225">
        <f>AE43</f>
        <v>147</v>
      </c>
      <c r="O16" s="220"/>
      <c r="Q16" s="220"/>
      <c r="R16" s="220"/>
      <c r="S16" s="224"/>
      <c r="T16" s="642"/>
    </row>
    <row r="17" spans="2:31" ht="21" customHeight="1">
      <c r="B17" s="650" t="s">
        <v>212</v>
      </c>
      <c r="C17" s="215"/>
      <c r="D17" s="216" t="s">
        <v>213</v>
      </c>
      <c r="E17" s="217"/>
      <c r="G17" s="216">
        <v>77</v>
      </c>
      <c r="H17" s="215"/>
      <c r="J17" s="215"/>
      <c r="K17" s="215" t="s">
        <v>240</v>
      </c>
      <c r="L17" s="219">
        <v>1</v>
      </c>
      <c r="N17" s="216">
        <f>W43+Y50</f>
        <v>85</v>
      </c>
      <c r="O17" s="215"/>
      <c r="Q17" s="215"/>
      <c r="R17" s="215" t="s">
        <v>240</v>
      </c>
      <c r="S17" s="219">
        <f>+N17/N18</f>
        <v>1</v>
      </c>
      <c r="T17" s="226" t="s">
        <v>317</v>
      </c>
      <c r="V17" s="209"/>
      <c r="W17" s="209"/>
      <c r="X17" s="209"/>
      <c r="Y17" s="209"/>
      <c r="Z17" s="209"/>
      <c r="AA17" s="209"/>
      <c r="AB17" s="209"/>
      <c r="AC17" s="209"/>
      <c r="AD17" s="209"/>
      <c r="AE17" s="652"/>
    </row>
    <row r="18" spans="2:31" ht="27" customHeight="1">
      <c r="B18" s="642"/>
      <c r="C18" s="215"/>
      <c r="D18" s="227" t="s">
        <v>214</v>
      </c>
      <c r="E18" s="222"/>
      <c r="G18" s="225">
        <v>77</v>
      </c>
      <c r="H18" s="220"/>
      <c r="J18" s="220"/>
      <c r="K18" s="220"/>
      <c r="L18" s="224"/>
      <c r="N18" s="225">
        <f>N17</f>
        <v>85</v>
      </c>
      <c r="O18" s="220"/>
      <c r="Q18" s="220"/>
      <c r="R18" s="220"/>
      <c r="S18" s="224"/>
      <c r="T18" s="226"/>
      <c r="V18" s="209"/>
      <c r="W18" s="209"/>
      <c r="X18" s="209"/>
      <c r="Y18" s="209"/>
      <c r="Z18" s="209"/>
      <c r="AA18" s="209"/>
      <c r="AB18" s="209"/>
      <c r="AC18" s="209"/>
      <c r="AD18" s="209"/>
      <c r="AE18" s="653"/>
    </row>
    <row r="19" spans="2:20" ht="18.75" customHeight="1">
      <c r="B19" s="639" t="s">
        <v>215</v>
      </c>
      <c r="C19" s="215"/>
      <c r="D19" s="216" t="s">
        <v>216</v>
      </c>
      <c r="E19" s="217"/>
      <c r="G19" s="216">
        <v>153</v>
      </c>
      <c r="H19" s="215" t="s">
        <v>239</v>
      </c>
      <c r="J19" s="215">
        <v>100</v>
      </c>
      <c r="K19" s="215" t="s">
        <v>240</v>
      </c>
      <c r="L19" s="228">
        <v>0.30177514792899407</v>
      </c>
      <c r="N19" s="216">
        <f>W48</f>
        <v>236</v>
      </c>
      <c r="O19" s="215" t="s">
        <v>239</v>
      </c>
      <c r="Q19" s="215">
        <v>100</v>
      </c>
      <c r="R19" s="215" t="s">
        <v>240</v>
      </c>
      <c r="S19" s="228">
        <f>+N19/N20</f>
        <v>0.48360655737704916</v>
      </c>
      <c r="T19" s="655" t="s">
        <v>281</v>
      </c>
    </row>
    <row r="20" spans="2:20" ht="17.25" customHeight="1">
      <c r="B20" s="640"/>
      <c r="C20" s="220"/>
      <c r="D20" s="221" t="s">
        <v>217</v>
      </c>
      <c r="E20" s="222"/>
      <c r="G20" s="221">
        <v>507</v>
      </c>
      <c r="H20" s="220"/>
      <c r="J20" s="220"/>
      <c r="K20" s="220"/>
      <c r="L20" s="224"/>
      <c r="N20" s="221">
        <f>AB40+AB41+AB42</f>
        <v>488</v>
      </c>
      <c r="O20" s="220"/>
      <c r="Q20" s="220"/>
      <c r="R20" s="220"/>
      <c r="S20" s="224"/>
      <c r="T20" s="642"/>
    </row>
    <row r="21" spans="2:20" ht="30" customHeight="1">
      <c r="B21" s="639" t="s">
        <v>218</v>
      </c>
      <c r="C21" s="215"/>
      <c r="D21" s="229" t="s">
        <v>219</v>
      </c>
      <c r="E21" s="217"/>
      <c r="G21" s="218">
        <v>487</v>
      </c>
      <c r="H21" s="215"/>
      <c r="J21" s="215"/>
      <c r="K21" s="215" t="s">
        <v>240</v>
      </c>
      <c r="L21" s="230">
        <v>22.136363636363637</v>
      </c>
      <c r="N21" s="218">
        <f>X54</f>
        <v>487</v>
      </c>
      <c r="O21" s="215"/>
      <c r="Q21" s="215"/>
      <c r="R21" s="215" t="s">
        <v>240</v>
      </c>
      <c r="S21" s="230">
        <f>+N21/N22</f>
        <v>22.136363636363637</v>
      </c>
      <c r="T21" s="641" t="s">
        <v>282</v>
      </c>
    </row>
    <row r="22" spans="2:27" ht="24">
      <c r="B22" s="640"/>
      <c r="C22" s="220"/>
      <c r="D22" s="227" t="s">
        <v>220</v>
      </c>
      <c r="E22" s="222"/>
      <c r="G22" s="223">
        <v>22</v>
      </c>
      <c r="H22" s="220"/>
      <c r="J22" s="220"/>
      <c r="K22" s="220"/>
      <c r="L22" s="224"/>
      <c r="N22" s="223">
        <f>Y54</f>
        <v>22</v>
      </c>
      <c r="O22" s="220"/>
      <c r="Q22" s="220"/>
      <c r="R22" s="220"/>
      <c r="S22" s="224"/>
      <c r="T22" s="642"/>
      <c r="X22" s="663" t="s">
        <v>320</v>
      </c>
      <c r="Y22" s="663"/>
      <c r="Z22" s="651" t="s">
        <v>283</v>
      </c>
      <c r="AA22" s="651"/>
    </row>
    <row r="23" spans="2:27" ht="12.75">
      <c r="B23" s="250" t="s">
        <v>221</v>
      </c>
      <c r="C23" s="254"/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X23" s="213" t="s">
        <v>284</v>
      </c>
      <c r="Y23" s="213" t="s">
        <v>285</v>
      </c>
      <c r="Z23" s="213" t="s">
        <v>284</v>
      </c>
      <c r="AA23" s="213" t="s">
        <v>285</v>
      </c>
    </row>
    <row r="24" spans="2:27" ht="23.25" customHeight="1">
      <c r="B24" s="639">
        <v>1</v>
      </c>
      <c r="C24" s="215"/>
      <c r="D24" s="216" t="s">
        <v>315</v>
      </c>
      <c r="E24" s="217"/>
      <c r="G24" s="261">
        <v>16536</v>
      </c>
      <c r="H24" s="215" t="s">
        <v>239</v>
      </c>
      <c r="J24" s="215">
        <v>100</v>
      </c>
      <c r="K24" s="215" t="s">
        <v>240</v>
      </c>
      <c r="L24" s="228">
        <v>0.9747701013911814</v>
      </c>
      <c r="N24" s="261">
        <f>X52+X53+X54</f>
        <v>12844.500000000005</v>
      </c>
      <c r="O24" s="215" t="s">
        <v>239</v>
      </c>
      <c r="Q24" s="215">
        <v>100</v>
      </c>
      <c r="R24" s="215" t="s">
        <v>240</v>
      </c>
      <c r="S24" s="228">
        <f>+N24/N25</f>
        <v>0.9618466377115475</v>
      </c>
      <c r="T24" s="641" t="s">
        <v>288</v>
      </c>
      <c r="W24" s="263"/>
      <c r="X24" s="264" t="s">
        <v>284</v>
      </c>
      <c r="Y24" s="264" t="s">
        <v>285</v>
      </c>
      <c r="Z24" s="264" t="s">
        <v>284</v>
      </c>
      <c r="AA24" s="264" t="s">
        <v>285</v>
      </c>
    </row>
    <row r="25" spans="2:27" ht="20.25" customHeight="1">
      <c r="B25" s="640"/>
      <c r="C25" s="220"/>
      <c r="D25" s="232" t="s">
        <v>241</v>
      </c>
      <c r="E25" s="233"/>
      <c r="G25" s="262">
        <v>16964</v>
      </c>
      <c r="H25" s="220"/>
      <c r="J25" s="220"/>
      <c r="K25" s="220"/>
      <c r="L25" s="224"/>
      <c r="N25" s="262">
        <f>W52+W53+W54</f>
        <v>13354</v>
      </c>
      <c r="O25" s="220"/>
      <c r="Q25" s="220"/>
      <c r="R25" s="220"/>
      <c r="S25" s="224"/>
      <c r="T25" s="642"/>
      <c r="W25" s="265" t="s">
        <v>287</v>
      </c>
      <c r="X25" s="265">
        <v>257</v>
      </c>
      <c r="Y25" s="265">
        <f>X25*0.65</f>
        <v>167.05</v>
      </c>
      <c r="Z25" s="265"/>
      <c r="AA25" s="265"/>
    </row>
    <row r="26" spans="2:20" ht="20.25" customHeight="1">
      <c r="B26" s="234">
        <v>2</v>
      </c>
      <c r="C26" s="215"/>
      <c r="D26" s="215" t="s">
        <v>242</v>
      </c>
      <c r="E26" s="235"/>
      <c r="G26" s="231">
        <v>1150</v>
      </c>
      <c r="H26" s="215" t="s">
        <v>239</v>
      </c>
      <c r="J26" s="215">
        <v>100</v>
      </c>
      <c r="K26" s="215" t="s">
        <v>240</v>
      </c>
      <c r="L26" s="228">
        <v>0.9668415388754371</v>
      </c>
      <c r="N26" s="231">
        <f>AB43+W50+X51</f>
        <v>1357</v>
      </c>
      <c r="O26" s="215" t="s">
        <v>239</v>
      </c>
      <c r="Q26" s="215">
        <v>100</v>
      </c>
      <c r="R26" s="215" t="s">
        <v>240</v>
      </c>
      <c r="S26" s="228">
        <f>+N26/N27</f>
        <v>0.9840863733407593</v>
      </c>
      <c r="T26" s="226" t="s">
        <v>288</v>
      </c>
    </row>
    <row r="27" spans="2:27" ht="19.5" customHeight="1">
      <c r="B27" s="234"/>
      <c r="C27" s="215"/>
      <c r="D27" s="236" t="s">
        <v>243</v>
      </c>
      <c r="E27" s="235"/>
      <c r="G27" s="223">
        <v>1189.44</v>
      </c>
      <c r="H27" s="220"/>
      <c r="J27" s="220"/>
      <c r="K27" s="220"/>
      <c r="L27" s="224"/>
      <c r="N27" s="223">
        <f>(AB43+W50+W51)*1.008</f>
        <v>1378.944</v>
      </c>
      <c r="O27" s="220"/>
      <c r="Q27" s="220"/>
      <c r="R27" s="220"/>
      <c r="S27" s="224"/>
      <c r="T27" s="226"/>
      <c r="X27" s="293"/>
      <c r="Z27" s="274"/>
      <c r="AA27" s="294"/>
    </row>
    <row r="28" spans="2:20" ht="19.5" customHeight="1">
      <c r="B28" s="237">
        <v>3</v>
      </c>
      <c r="C28" s="238"/>
      <c r="D28" s="239" t="s">
        <v>222</v>
      </c>
      <c r="E28" s="240"/>
      <c r="G28" s="231">
        <v>137</v>
      </c>
      <c r="I28" s="215" t="s">
        <v>239</v>
      </c>
      <c r="J28" s="215">
        <v>100</v>
      </c>
      <c r="K28" s="215" t="s">
        <v>240</v>
      </c>
      <c r="L28" s="228">
        <v>0.5330739299610895</v>
      </c>
      <c r="N28" s="231">
        <f>Y52+Y53</f>
        <v>173</v>
      </c>
      <c r="P28" s="215" t="s">
        <v>239</v>
      </c>
      <c r="Q28" s="215">
        <v>100</v>
      </c>
      <c r="R28" s="215" t="s">
        <v>240</v>
      </c>
      <c r="S28" s="228">
        <f>+N28/N29</f>
        <v>0.6731517509727627</v>
      </c>
      <c r="T28" s="241" t="s">
        <v>288</v>
      </c>
    </row>
    <row r="29" spans="2:20" ht="26.25" customHeight="1">
      <c r="B29" s="234"/>
      <c r="C29" s="215"/>
      <c r="D29" s="232" t="s">
        <v>223</v>
      </c>
      <c r="E29" s="235"/>
      <c r="F29" s="242"/>
      <c r="G29" s="268">
        <v>257</v>
      </c>
      <c r="I29" s="220"/>
      <c r="J29" s="220"/>
      <c r="K29" s="220"/>
      <c r="L29" s="224"/>
      <c r="M29" s="242"/>
      <c r="N29" s="268">
        <f>X25</f>
        <v>257</v>
      </c>
      <c r="P29" s="220"/>
      <c r="Q29" s="220"/>
      <c r="R29" s="220"/>
      <c r="S29" s="224"/>
      <c r="T29" s="201"/>
    </row>
    <row r="30" spans="2:20" ht="17.25" customHeight="1">
      <c r="B30" s="639">
        <v>4</v>
      </c>
      <c r="C30" s="238"/>
      <c r="D30" s="239" t="s">
        <v>224</v>
      </c>
      <c r="E30" s="243"/>
      <c r="G30" s="231">
        <v>83</v>
      </c>
      <c r="H30" s="215" t="s">
        <v>239</v>
      </c>
      <c r="J30" s="215">
        <v>100</v>
      </c>
      <c r="K30" s="215" t="s">
        <v>240</v>
      </c>
      <c r="L30" s="228">
        <v>0.9900990099009901</v>
      </c>
      <c r="N30" s="231">
        <f>W43+Y50+Y51</f>
        <v>97</v>
      </c>
      <c r="O30" s="215" t="s">
        <v>239</v>
      </c>
      <c r="Q30" s="215">
        <v>100</v>
      </c>
      <c r="R30" s="215" t="s">
        <v>240</v>
      </c>
      <c r="S30" s="228">
        <f>+N30/N31</f>
        <v>0.9900990099009901</v>
      </c>
      <c r="T30" s="654" t="s">
        <v>288</v>
      </c>
    </row>
    <row r="31" spans="2:27" ht="24">
      <c r="B31" s="640"/>
      <c r="C31" s="220"/>
      <c r="D31" s="232" t="s">
        <v>225</v>
      </c>
      <c r="E31" s="233"/>
      <c r="G31" s="268">
        <v>83.83</v>
      </c>
      <c r="H31" s="220"/>
      <c r="J31" s="220"/>
      <c r="K31" s="220"/>
      <c r="L31" s="224"/>
      <c r="N31" s="268">
        <f>(W43+Y50+Y51)*1.01</f>
        <v>97.97</v>
      </c>
      <c r="O31" s="220"/>
      <c r="Q31" s="220"/>
      <c r="R31" s="220"/>
      <c r="S31" s="224"/>
      <c r="T31" s="642"/>
      <c r="W31" s="265" t="s">
        <v>286</v>
      </c>
      <c r="X31" s="265"/>
      <c r="Y31" s="265"/>
      <c r="Z31" s="265"/>
      <c r="AA31" s="266">
        <f>Z31*0.6</f>
        <v>0</v>
      </c>
    </row>
    <row r="32" spans="2:20" ht="26.25" customHeight="1">
      <c r="B32" s="639">
        <v>5</v>
      </c>
      <c r="C32" s="215"/>
      <c r="D32" s="244" t="s">
        <v>291</v>
      </c>
      <c r="E32" s="217"/>
      <c r="G32" s="218">
        <v>13950</v>
      </c>
      <c r="H32" s="215" t="s">
        <v>239</v>
      </c>
      <c r="J32" s="215">
        <v>100</v>
      </c>
      <c r="K32" s="215" t="s">
        <v>240</v>
      </c>
      <c r="L32" s="228">
        <v>0.9978540772532188</v>
      </c>
      <c r="N32" s="218">
        <f>X52</f>
        <v>10608.500000000005</v>
      </c>
      <c r="O32" s="215" t="s">
        <v>239</v>
      </c>
      <c r="Q32" s="215">
        <v>100</v>
      </c>
      <c r="R32" s="215" t="s">
        <v>240</v>
      </c>
      <c r="S32" s="228">
        <f>+N32/N33</f>
        <v>0.9800000000000005</v>
      </c>
      <c r="T32" s="641" t="s">
        <v>288</v>
      </c>
    </row>
    <row r="33" spans="2:27" ht="24">
      <c r="B33" s="640"/>
      <c r="C33" s="220"/>
      <c r="D33" s="227" t="s">
        <v>292</v>
      </c>
      <c r="E33" s="222"/>
      <c r="G33" s="269">
        <v>13980</v>
      </c>
      <c r="H33" s="220"/>
      <c r="J33" s="220"/>
      <c r="K33" s="220"/>
      <c r="L33" s="224"/>
      <c r="N33" s="269">
        <f>W52</f>
        <v>10825</v>
      </c>
      <c r="O33" s="220"/>
      <c r="Q33" s="220"/>
      <c r="R33" s="220"/>
      <c r="S33" s="224"/>
      <c r="T33" s="642"/>
      <c r="W33" s="265"/>
      <c r="X33" s="265"/>
      <c r="Y33" s="265"/>
      <c r="Z33" s="265"/>
      <c r="AA33" s="266"/>
    </row>
    <row r="34" spans="2:20" ht="12.75">
      <c r="B34" s="257" t="s">
        <v>226</v>
      </c>
      <c r="C34" s="254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8"/>
    </row>
    <row r="35" spans="2:20" ht="12.75">
      <c r="B35" s="639">
        <v>1</v>
      </c>
      <c r="C35" s="215"/>
      <c r="D35" s="216" t="s">
        <v>227</v>
      </c>
      <c r="E35" s="217"/>
      <c r="G35" s="218">
        <v>404.25</v>
      </c>
      <c r="H35" s="215" t="s">
        <v>239</v>
      </c>
      <c r="J35" s="215">
        <v>100</v>
      </c>
      <c r="K35" s="215" t="s">
        <v>240</v>
      </c>
      <c r="L35" s="228">
        <v>0.9625</v>
      </c>
      <c r="N35" s="218">
        <f>((7*5*4*6)-(9*7))/(4)</f>
        <v>194.25</v>
      </c>
      <c r="O35" s="215" t="s">
        <v>239</v>
      </c>
      <c r="Q35" s="215">
        <v>100</v>
      </c>
      <c r="R35" s="215" t="s">
        <v>240</v>
      </c>
      <c r="S35" s="228">
        <f>+N35/N36</f>
        <v>0.925</v>
      </c>
      <c r="T35" s="641" t="s">
        <v>288</v>
      </c>
    </row>
    <row r="36" spans="2:20" ht="16.5" customHeight="1">
      <c r="B36" s="640"/>
      <c r="C36" s="220"/>
      <c r="D36" s="227" t="s">
        <v>228</v>
      </c>
      <c r="E36" s="222"/>
      <c r="G36" s="223">
        <v>420</v>
      </c>
      <c r="H36" s="220"/>
      <c r="J36" s="220"/>
      <c r="K36" s="220"/>
      <c r="L36" s="224"/>
      <c r="N36" s="223">
        <f>(7*5*4*6)/4</f>
        <v>210</v>
      </c>
      <c r="O36" s="220"/>
      <c r="Q36" s="220"/>
      <c r="R36" s="220"/>
      <c r="S36" s="224"/>
      <c r="T36" s="642"/>
    </row>
    <row r="37" spans="2:30" ht="15">
      <c r="B37" s="639">
        <v>2</v>
      </c>
      <c r="C37" s="215"/>
      <c r="D37" s="216" t="s">
        <v>229</v>
      </c>
      <c r="E37" s="217"/>
      <c r="G37" s="218">
        <v>516</v>
      </c>
      <c r="H37" s="215" t="s">
        <v>239</v>
      </c>
      <c r="J37" s="215">
        <v>100</v>
      </c>
      <c r="K37" s="215" t="s">
        <v>240</v>
      </c>
      <c r="L37" s="228">
        <v>1.017751479289941</v>
      </c>
      <c r="N37" s="218">
        <f>SUM(X43:Y43)</f>
        <v>493</v>
      </c>
      <c r="O37" s="215" t="s">
        <v>239</v>
      </c>
      <c r="Q37" s="215">
        <v>100</v>
      </c>
      <c r="R37" s="215" t="s">
        <v>240</v>
      </c>
      <c r="S37" s="228">
        <f>+N37/N38</f>
        <v>1.0102459016393444</v>
      </c>
      <c r="T37" s="226">
        <v>100</v>
      </c>
      <c r="W37" s="397"/>
      <c r="X37" s="397"/>
      <c r="Y37" s="397"/>
      <c r="Z37" s="397"/>
      <c r="AA37" s="270"/>
      <c r="AB37" s="270"/>
      <c r="AC37" s="270"/>
      <c r="AD37" s="270"/>
    </row>
    <row r="38" spans="2:33" ht="18.75" customHeight="1">
      <c r="B38" s="640"/>
      <c r="C38" s="220"/>
      <c r="D38" s="227" t="s">
        <v>230</v>
      </c>
      <c r="E38" s="222"/>
      <c r="G38" s="269">
        <v>507</v>
      </c>
      <c r="H38" s="220"/>
      <c r="J38" s="220"/>
      <c r="K38" s="220"/>
      <c r="L38" s="224"/>
      <c r="N38" s="269">
        <f>N15</f>
        <v>488</v>
      </c>
      <c r="O38" s="220"/>
      <c r="Q38" s="220"/>
      <c r="R38" s="220"/>
      <c r="S38" s="224"/>
      <c r="T38" s="226"/>
      <c r="W38" s="271"/>
      <c r="X38" s="656" t="s">
        <v>267</v>
      </c>
      <c r="Y38" s="656"/>
      <c r="Z38" s="656" t="s">
        <v>268</v>
      </c>
      <c r="AA38" s="656"/>
      <c r="AB38" s="276" t="s">
        <v>298</v>
      </c>
      <c r="AC38" s="276"/>
      <c r="AD38" s="276"/>
      <c r="AF38" s="643" t="s">
        <v>309</v>
      </c>
      <c r="AG38" s="643"/>
    </row>
    <row r="39" spans="2:34" ht="12.75">
      <c r="B39" s="639">
        <v>3</v>
      </c>
      <c r="C39" s="215"/>
      <c r="D39" s="216" t="s">
        <v>294</v>
      </c>
      <c r="E39" s="217"/>
      <c r="G39" s="218">
        <v>64</v>
      </c>
      <c r="H39" s="215" t="s">
        <v>239</v>
      </c>
      <c r="J39" s="215">
        <v>100</v>
      </c>
      <c r="K39" s="215" t="s">
        <v>240</v>
      </c>
      <c r="L39" s="228">
        <v>2.4615384615384617</v>
      </c>
      <c r="N39" s="218">
        <f>W43</f>
        <v>71</v>
      </c>
      <c r="O39" s="215" t="s">
        <v>239</v>
      </c>
      <c r="Q39" s="215">
        <v>100</v>
      </c>
      <c r="R39" s="215" t="s">
        <v>240</v>
      </c>
      <c r="S39" s="228">
        <f>+N39/N40</f>
        <v>2.730769230769231</v>
      </c>
      <c r="T39" s="641" t="s">
        <v>319</v>
      </c>
      <c r="V39" s="267" t="s">
        <v>297</v>
      </c>
      <c r="W39" s="275" t="s">
        <v>269</v>
      </c>
      <c r="X39" s="275" t="s">
        <v>19</v>
      </c>
      <c r="Y39" s="275" t="s">
        <v>20</v>
      </c>
      <c r="Z39" s="275" t="s">
        <v>19</v>
      </c>
      <c r="AA39" s="275" t="s">
        <v>20</v>
      </c>
      <c r="AB39" s="277"/>
      <c r="AC39" s="277" t="s">
        <v>19</v>
      </c>
      <c r="AD39" s="277" t="s">
        <v>20</v>
      </c>
      <c r="AE39" s="275" t="s">
        <v>270</v>
      </c>
      <c r="AF39" s="275" t="s">
        <v>19</v>
      </c>
      <c r="AG39" s="275" t="s">
        <v>20</v>
      </c>
      <c r="AH39" s="278" t="s">
        <v>310</v>
      </c>
    </row>
    <row r="40" spans="2:34" ht="24">
      <c r="B40" s="640"/>
      <c r="C40" s="220"/>
      <c r="D40" s="227" t="s">
        <v>231</v>
      </c>
      <c r="E40" s="222"/>
      <c r="G40" s="223">
        <v>26</v>
      </c>
      <c r="H40" s="220"/>
      <c r="J40" s="220"/>
      <c r="K40" s="220"/>
      <c r="L40" s="224"/>
      <c r="N40" s="223">
        <v>26</v>
      </c>
      <c r="O40" s="220"/>
      <c r="Q40" s="220"/>
      <c r="R40" s="220"/>
      <c r="S40" s="224"/>
      <c r="T40" s="642"/>
      <c r="V40" s="267" t="s">
        <v>299</v>
      </c>
      <c r="W40" s="267">
        <f>'E-I-1'!C34</f>
        <v>8</v>
      </c>
      <c r="X40" s="267">
        <f>'E-I-1'!J28</f>
        <v>217</v>
      </c>
      <c r="Y40" s="267">
        <f>'E-I-1'!K28</f>
        <v>9</v>
      </c>
      <c r="Z40" s="267">
        <f>'E-I-1'!L28</f>
        <v>3</v>
      </c>
      <c r="AA40" s="267">
        <f>'E-I-1'!M28</f>
        <v>0</v>
      </c>
      <c r="AB40" s="277">
        <f>X40+Y40-Z40-AA40</f>
        <v>223</v>
      </c>
      <c r="AC40" s="277">
        <f aca="true" t="shared" si="0" ref="AC40:AD42">X40-Z40</f>
        <v>214</v>
      </c>
      <c r="AD40" s="277">
        <f t="shared" si="0"/>
        <v>9</v>
      </c>
      <c r="AE40" s="267">
        <f>'E-I-1'!T28</f>
        <v>23</v>
      </c>
      <c r="AF40" s="267">
        <f>'E-I-1'!P28</f>
        <v>44</v>
      </c>
      <c r="AG40" s="267">
        <f>'E-I-1'!Q28</f>
        <v>4</v>
      </c>
      <c r="AH40" s="277">
        <f>AF40+AG40</f>
        <v>48</v>
      </c>
    </row>
    <row r="41" spans="2:34" ht="12.75">
      <c r="B41" s="257" t="s">
        <v>232</v>
      </c>
      <c r="C41" s="254"/>
      <c r="D41" s="256"/>
      <c r="E41" s="256"/>
      <c r="F41" s="256"/>
      <c r="G41" s="256"/>
      <c r="H41" s="256"/>
      <c r="I41" s="259"/>
      <c r="J41" s="256"/>
      <c r="K41" s="256"/>
      <c r="L41" s="256"/>
      <c r="M41" s="256"/>
      <c r="N41" s="256"/>
      <c r="O41" s="256"/>
      <c r="P41" s="259"/>
      <c r="Q41" s="256"/>
      <c r="R41" s="256"/>
      <c r="S41" s="256"/>
      <c r="T41" s="258"/>
      <c r="V41" s="267" t="s">
        <v>300</v>
      </c>
      <c r="W41" s="267">
        <f>'E-I-2'!A137</f>
        <v>63</v>
      </c>
      <c r="X41" s="267">
        <f>'E-I-2'!L137</f>
        <v>209</v>
      </c>
      <c r="Y41" s="267">
        <f>'E-I-2'!M137</f>
        <v>58</v>
      </c>
      <c r="Z41" s="267">
        <f>'E-I-2'!N137</f>
        <v>2</v>
      </c>
      <c r="AA41" s="267">
        <f>'E-I-2'!O137</f>
        <v>0</v>
      </c>
      <c r="AB41" s="277">
        <f>X41+Y41-Z41-AA41</f>
        <v>265</v>
      </c>
      <c r="AC41" s="277">
        <f t="shared" si="0"/>
        <v>207</v>
      </c>
      <c r="AD41" s="277">
        <f t="shared" si="0"/>
        <v>58</v>
      </c>
      <c r="AE41" s="267">
        <f>'E-I-2'!T137</f>
        <v>124</v>
      </c>
      <c r="AF41" s="267">
        <f>'E-I-2'!R137</f>
        <v>131</v>
      </c>
      <c r="AG41" s="267">
        <f>'E-I-2'!S137</f>
        <v>32</v>
      </c>
      <c r="AH41" s="277">
        <f>AF41+AG41</f>
        <v>163</v>
      </c>
    </row>
    <row r="42" spans="2:34" ht="26.25" customHeight="1">
      <c r="B42" s="639">
        <v>1</v>
      </c>
      <c r="C42" s="215"/>
      <c r="D42" s="229" t="s">
        <v>233</v>
      </c>
      <c r="E42" s="217"/>
      <c r="G42" s="218">
        <v>16536</v>
      </c>
      <c r="H42" s="215" t="s">
        <v>239</v>
      </c>
      <c r="J42" s="215">
        <v>100</v>
      </c>
      <c r="K42" s="215" t="s">
        <v>240</v>
      </c>
      <c r="L42" s="228">
        <v>0.9747701013911814</v>
      </c>
      <c r="N42" s="218">
        <f>X52+X53+X54</f>
        <v>12844.500000000005</v>
      </c>
      <c r="O42" s="215" t="s">
        <v>239</v>
      </c>
      <c r="Q42" s="215">
        <v>100</v>
      </c>
      <c r="R42" s="215" t="s">
        <v>240</v>
      </c>
      <c r="S42" s="228">
        <f>+N42/N43</f>
        <v>0.9618466377115475</v>
      </c>
      <c r="T42" s="641" t="s">
        <v>318</v>
      </c>
      <c r="V42" s="267" t="s">
        <v>301</v>
      </c>
      <c r="W42" s="267" t="str">
        <f>'E-II'!A49</f>
        <v>TITULAR DEL ÁREA SUSTANTIVA (NOMBRE Y FIRMA)</v>
      </c>
      <c r="X42" s="267">
        <f>'E-II'!E49</f>
        <v>0</v>
      </c>
      <c r="Y42" s="267">
        <f>'E-II'!G49</f>
        <v>0</v>
      </c>
      <c r="Z42" s="267"/>
      <c r="AA42" s="267"/>
      <c r="AB42" s="277">
        <f>X42+Y42-Z42-AA42</f>
        <v>0</v>
      </c>
      <c r="AC42" s="277">
        <f t="shared" si="0"/>
        <v>0</v>
      </c>
      <c r="AD42" s="277">
        <f t="shared" si="0"/>
        <v>0</v>
      </c>
      <c r="AE42" s="267">
        <f>'E-II'!J49</f>
        <v>0</v>
      </c>
      <c r="AF42" s="267">
        <f>'E-II'!I49</f>
        <v>0</v>
      </c>
      <c r="AG42" s="267"/>
      <c r="AH42" s="277">
        <f>AF42+AG42</f>
        <v>0</v>
      </c>
    </row>
    <row r="43" spans="2:34" ht="27.75" customHeight="1">
      <c r="B43" s="640"/>
      <c r="C43" s="220"/>
      <c r="D43" s="227" t="s">
        <v>234</v>
      </c>
      <c r="E43" s="222"/>
      <c r="G43" s="223">
        <v>16964</v>
      </c>
      <c r="H43" s="220"/>
      <c r="J43" s="220"/>
      <c r="K43" s="220"/>
      <c r="L43" s="224"/>
      <c r="N43" s="223">
        <f>W52+W53+W54</f>
        <v>13354</v>
      </c>
      <c r="O43" s="220"/>
      <c r="Q43" s="220"/>
      <c r="R43" s="220"/>
      <c r="S43" s="224"/>
      <c r="T43" s="642"/>
      <c r="V43" s="282" t="s">
        <v>314</v>
      </c>
      <c r="W43" s="285">
        <f>SUM(W40:W42)</f>
        <v>71</v>
      </c>
      <c r="X43" s="285">
        <f aca="true" t="shared" si="1" ref="X43:AH43">SUM(X40:X42)</f>
        <v>426</v>
      </c>
      <c r="Y43" s="285">
        <f t="shared" si="1"/>
        <v>67</v>
      </c>
      <c r="Z43" s="285">
        <f t="shared" si="1"/>
        <v>5</v>
      </c>
      <c r="AA43" s="285">
        <f t="shared" si="1"/>
        <v>0</v>
      </c>
      <c r="AB43" s="285">
        <f t="shared" si="1"/>
        <v>488</v>
      </c>
      <c r="AC43" s="285">
        <f t="shared" si="1"/>
        <v>421</v>
      </c>
      <c r="AD43" s="285">
        <f t="shared" si="1"/>
        <v>67</v>
      </c>
      <c r="AE43" s="285">
        <f t="shared" si="1"/>
        <v>147</v>
      </c>
      <c r="AF43" s="285">
        <f t="shared" si="1"/>
        <v>175</v>
      </c>
      <c r="AG43" s="285">
        <f t="shared" si="1"/>
        <v>36</v>
      </c>
      <c r="AH43" s="285">
        <f t="shared" si="1"/>
        <v>211</v>
      </c>
    </row>
    <row r="44" spans="2:21" ht="24">
      <c r="B44" s="639">
        <v>2</v>
      </c>
      <c r="C44" s="215"/>
      <c r="D44" s="229" t="s">
        <v>235</v>
      </c>
      <c r="E44" s="217"/>
      <c r="G44" s="218">
        <v>1304</v>
      </c>
      <c r="H44" s="215" t="s">
        <v>239</v>
      </c>
      <c r="J44" s="215">
        <v>100</v>
      </c>
      <c r="K44" s="215" t="s">
        <v>240</v>
      </c>
      <c r="L44" s="228">
        <v>0.9709605361131795</v>
      </c>
      <c r="N44" s="218">
        <f>AB40+AB41+AB42+W48+W49+W50+X51</f>
        <v>1594</v>
      </c>
      <c r="O44" s="215" t="s">
        <v>239</v>
      </c>
      <c r="Q44" s="215">
        <v>100</v>
      </c>
      <c r="R44" s="215" t="s">
        <v>240</v>
      </c>
      <c r="S44" s="228">
        <f>+N44/N45</f>
        <v>0.9900621118012423</v>
      </c>
      <c r="T44" s="641" t="s">
        <v>318</v>
      </c>
      <c r="U44" s="213">
        <v>8</v>
      </c>
    </row>
    <row r="45" spans="2:34" ht="30" customHeight="1">
      <c r="B45" s="640"/>
      <c r="C45" s="220"/>
      <c r="D45" s="227" t="s">
        <v>236</v>
      </c>
      <c r="E45" s="222"/>
      <c r="G45" s="223">
        <v>1343</v>
      </c>
      <c r="H45" s="220"/>
      <c r="J45" s="220"/>
      <c r="K45" s="220"/>
      <c r="L45" s="224"/>
      <c r="N45" s="223">
        <f>X43+W48+W49+W50+W51+Y43</f>
        <v>1610</v>
      </c>
      <c r="O45" s="220"/>
      <c r="Q45" s="220"/>
      <c r="R45" s="220"/>
      <c r="S45" s="224"/>
      <c r="T45" s="642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</row>
    <row r="46" spans="2:34" ht="12.75">
      <c r="B46" s="257" t="s">
        <v>237</v>
      </c>
      <c r="C46" s="254"/>
      <c r="D46" s="255"/>
      <c r="E46" s="256"/>
      <c r="F46" s="256"/>
      <c r="G46" s="256"/>
      <c r="H46" s="256"/>
      <c r="I46" s="259"/>
      <c r="J46" s="256"/>
      <c r="K46" s="256"/>
      <c r="L46" s="256"/>
      <c r="M46" s="256"/>
      <c r="N46" s="256"/>
      <c r="O46" s="256"/>
      <c r="P46" s="259"/>
      <c r="Q46" s="256"/>
      <c r="R46" s="256"/>
      <c r="S46" s="256"/>
      <c r="T46" s="258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</row>
    <row r="47" spans="2:26" ht="60" customHeight="1">
      <c r="B47" s="234">
        <v>1</v>
      </c>
      <c r="C47" s="215"/>
      <c r="D47" s="245" t="s">
        <v>244</v>
      </c>
      <c r="E47" s="217"/>
      <c r="G47" s="218">
        <v>394</v>
      </c>
      <c r="H47" s="213" t="s">
        <v>239</v>
      </c>
      <c r="I47" s="215"/>
      <c r="J47" s="215">
        <v>100</v>
      </c>
      <c r="K47" s="215" t="s">
        <v>240</v>
      </c>
      <c r="L47" s="230">
        <v>8.208333333333334</v>
      </c>
      <c r="N47" s="218">
        <v>3380</v>
      </c>
      <c r="O47" s="213" t="s">
        <v>239</v>
      </c>
      <c r="P47" s="215"/>
      <c r="Q47" s="215">
        <v>100</v>
      </c>
      <c r="R47" s="215" t="s">
        <v>240</v>
      </c>
      <c r="S47" s="230">
        <f>N47/N48</f>
        <v>9.013333333333334</v>
      </c>
      <c r="T47" s="641"/>
      <c r="V47" s="265"/>
      <c r="W47" s="281" t="s">
        <v>312</v>
      </c>
      <c r="X47" s="283" t="s">
        <v>313</v>
      </c>
      <c r="Y47" s="282" t="s">
        <v>280</v>
      </c>
      <c r="Z47" s="283" t="s">
        <v>65</v>
      </c>
    </row>
    <row r="48" spans="2:26" ht="22.5">
      <c r="B48" s="246"/>
      <c r="C48" s="220"/>
      <c r="D48" s="247" t="s">
        <v>238</v>
      </c>
      <c r="E48" s="222"/>
      <c r="F48" s="242"/>
      <c r="G48" s="223">
        <v>48</v>
      </c>
      <c r="H48" s="242"/>
      <c r="I48" s="220"/>
      <c r="J48" s="220"/>
      <c r="K48" s="220"/>
      <c r="L48" s="224"/>
      <c r="M48" s="242"/>
      <c r="N48" s="223">
        <v>375</v>
      </c>
      <c r="O48" s="242"/>
      <c r="P48" s="220"/>
      <c r="Q48" s="220"/>
      <c r="R48" s="220"/>
      <c r="S48" s="224"/>
      <c r="T48" s="642"/>
      <c r="V48" s="267" t="s">
        <v>302</v>
      </c>
      <c r="W48" s="267">
        <f>'E-III-1'!F298</f>
        <v>236</v>
      </c>
      <c r="X48" s="265"/>
      <c r="Y48" s="267"/>
      <c r="Z48" s="267"/>
    </row>
    <row r="49" spans="22:26" ht="12.75">
      <c r="V49" s="267" t="s">
        <v>303</v>
      </c>
      <c r="W49" s="267">
        <f>'E-III-2'!C84</f>
        <v>1</v>
      </c>
      <c r="X49" s="265"/>
      <c r="Y49" s="267">
        <f>'E-III-2'!C86</f>
        <v>1</v>
      </c>
      <c r="Z49" s="267"/>
    </row>
    <row r="50" spans="22:26" ht="12.75">
      <c r="V50" s="281" t="s">
        <v>304</v>
      </c>
      <c r="W50" s="267">
        <f>'E-IV'!D34</f>
        <v>649</v>
      </c>
      <c r="X50" s="265"/>
      <c r="Y50" s="267">
        <f>'E-IV'!B34</f>
        <v>14</v>
      </c>
      <c r="Z50" s="267">
        <f>'E-IV'!E34</f>
        <v>83</v>
      </c>
    </row>
    <row r="51" spans="22:26" ht="12.75">
      <c r="V51" s="267" t="s">
        <v>305</v>
      </c>
      <c r="W51" s="267">
        <f>'E-V'!D28</f>
        <v>231</v>
      </c>
      <c r="X51" s="267">
        <f>'E-V'!E28</f>
        <v>220</v>
      </c>
      <c r="Y51" s="267">
        <f>'E-V'!B32</f>
        <v>12</v>
      </c>
      <c r="Z51" s="267"/>
    </row>
    <row r="52" spans="22:26" ht="12.75">
      <c r="V52" s="267" t="s">
        <v>306</v>
      </c>
      <c r="W52" s="267">
        <f>'E-VII'!J119</f>
        <v>10825</v>
      </c>
      <c r="X52" s="267">
        <f>'E-VII'!K119</f>
        <v>10608.500000000005</v>
      </c>
      <c r="Y52" s="267">
        <f>'E-VII'!C122</f>
        <v>106</v>
      </c>
      <c r="Z52" s="267">
        <f>'E-VII'!M119+'E-VII'!N119</f>
        <v>74</v>
      </c>
    </row>
    <row r="53" spans="22:26" ht="12.75">
      <c r="V53" s="267" t="s">
        <v>307</v>
      </c>
      <c r="W53" s="284">
        <f>'E-VIII'!E79</f>
        <v>2042</v>
      </c>
      <c r="X53" s="284">
        <f>'E-VIII'!F79</f>
        <v>1749</v>
      </c>
      <c r="Y53" s="267">
        <f>'E-VIII'!C88</f>
        <v>67</v>
      </c>
      <c r="Z53" s="284">
        <f>'E-VIII'!G79</f>
        <v>73</v>
      </c>
    </row>
    <row r="54" spans="22:26" ht="12.75">
      <c r="V54" s="267" t="s">
        <v>308</v>
      </c>
      <c r="W54" s="267">
        <f>'E-IX'!D35</f>
        <v>487</v>
      </c>
      <c r="X54" s="267">
        <f>'E-IX'!E35</f>
        <v>487</v>
      </c>
      <c r="Y54" s="267">
        <f>'E-IX'!A39</f>
        <v>22</v>
      </c>
      <c r="Z54" s="267"/>
    </row>
    <row r="62" spans="23:30" ht="15">
      <c r="W62" s="397"/>
      <c r="X62" s="397" t="s">
        <v>357</v>
      </c>
      <c r="Y62" s="397"/>
      <c r="Z62" s="397"/>
      <c r="AA62" s="270"/>
      <c r="AB62" s="270"/>
      <c r="AC62" s="270"/>
      <c r="AD62" s="270"/>
    </row>
    <row r="63" spans="23:33" ht="12.75">
      <c r="W63" s="271"/>
      <c r="X63" s="656" t="s">
        <v>267</v>
      </c>
      <c r="Y63" s="656"/>
      <c r="Z63" s="656" t="s">
        <v>268</v>
      </c>
      <c r="AA63" s="656"/>
      <c r="AB63" s="276" t="s">
        <v>298</v>
      </c>
      <c r="AC63" s="276"/>
      <c r="AD63" s="276"/>
      <c r="AF63" s="643" t="s">
        <v>309</v>
      </c>
      <c r="AG63" s="643"/>
    </row>
    <row r="64" spans="22:34" ht="12.75">
      <c r="V64" s="437" t="s">
        <v>297</v>
      </c>
      <c r="W64" s="275" t="s">
        <v>269</v>
      </c>
      <c r="X64" s="275" t="s">
        <v>19</v>
      </c>
      <c r="Y64" s="275" t="s">
        <v>20</v>
      </c>
      <c r="Z64" s="275" t="s">
        <v>19</v>
      </c>
      <c r="AA64" s="275" t="s">
        <v>20</v>
      </c>
      <c r="AB64" s="277"/>
      <c r="AC64" s="277"/>
      <c r="AD64" s="277"/>
      <c r="AE64" s="275" t="s">
        <v>270</v>
      </c>
      <c r="AF64" s="275" t="s">
        <v>19</v>
      </c>
      <c r="AG64" s="275" t="s">
        <v>20</v>
      </c>
      <c r="AH64" s="278" t="s">
        <v>310</v>
      </c>
    </row>
    <row r="65" spans="22:34" ht="12.75">
      <c r="V65" s="438" t="s">
        <v>299</v>
      </c>
      <c r="W65" s="437">
        <v>7</v>
      </c>
      <c r="X65" s="437">
        <v>190</v>
      </c>
      <c r="Y65" s="437">
        <v>7</v>
      </c>
      <c r="Z65" s="437">
        <v>5</v>
      </c>
      <c r="AA65" s="437">
        <v>0</v>
      </c>
      <c r="AB65" s="277">
        <v>192</v>
      </c>
      <c r="AC65" s="277"/>
      <c r="AD65" s="277"/>
      <c r="AE65" s="437">
        <v>21</v>
      </c>
      <c r="AF65" s="437">
        <v>46</v>
      </c>
      <c r="AG65" s="437">
        <v>2</v>
      </c>
      <c r="AH65" s="277">
        <v>48</v>
      </c>
    </row>
    <row r="66" spans="22:34" ht="12.75">
      <c r="V66" s="438" t="s">
        <v>300</v>
      </c>
      <c r="W66" s="437">
        <v>53</v>
      </c>
      <c r="X66" s="437">
        <v>211</v>
      </c>
      <c r="Y66" s="437">
        <v>41</v>
      </c>
      <c r="Z66" s="437">
        <v>1</v>
      </c>
      <c r="AA66" s="437">
        <v>0</v>
      </c>
      <c r="AB66" s="277">
        <v>251</v>
      </c>
      <c r="AC66" s="277"/>
      <c r="AD66" s="277"/>
      <c r="AE66" s="437">
        <v>74</v>
      </c>
      <c r="AF66" s="437">
        <v>130</v>
      </c>
      <c r="AG66" s="437">
        <v>24</v>
      </c>
      <c r="AH66" s="277">
        <v>154</v>
      </c>
    </row>
    <row r="67" spans="22:34" ht="12.75">
      <c r="V67" s="437" t="s">
        <v>301</v>
      </c>
      <c r="W67" s="437">
        <v>2</v>
      </c>
      <c r="X67" s="437">
        <v>47</v>
      </c>
      <c r="Y67" s="437">
        <v>0</v>
      </c>
      <c r="Z67" s="437"/>
      <c r="AA67" s="437"/>
      <c r="AB67" s="277">
        <v>47</v>
      </c>
      <c r="AC67" s="277"/>
      <c r="AD67" s="277"/>
      <c r="AE67" s="437">
        <v>19</v>
      </c>
      <c r="AF67" s="437">
        <v>6</v>
      </c>
      <c r="AG67" s="437"/>
      <c r="AH67" s="277">
        <v>6</v>
      </c>
    </row>
    <row r="68" spans="22:34" ht="12.75">
      <c r="V68" s="282" t="s">
        <v>314</v>
      </c>
      <c r="W68" s="285">
        <v>62</v>
      </c>
      <c r="X68" s="285">
        <v>448</v>
      </c>
      <c r="Y68" s="285">
        <v>48</v>
      </c>
      <c r="Z68" s="285">
        <v>6</v>
      </c>
      <c r="AA68" s="285">
        <v>0</v>
      </c>
      <c r="AB68" s="285">
        <v>490</v>
      </c>
      <c r="AC68" s="285"/>
      <c r="AD68" s="285"/>
      <c r="AE68" s="285">
        <v>114</v>
      </c>
      <c r="AF68" s="285">
        <v>182</v>
      </c>
      <c r="AG68" s="285">
        <v>26</v>
      </c>
      <c r="AH68" s="285">
        <v>208</v>
      </c>
    </row>
    <row r="70" spans="22:34" ht="12.75"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</row>
    <row r="71" spans="22:34" ht="12.75"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</row>
    <row r="72" spans="22:26" ht="38.25">
      <c r="V72" s="265"/>
      <c r="W72" s="281" t="s">
        <v>312</v>
      </c>
      <c r="X72" s="283" t="s">
        <v>313</v>
      </c>
      <c r="Y72" s="282" t="s">
        <v>280</v>
      </c>
      <c r="Z72" s="283" t="s">
        <v>65</v>
      </c>
    </row>
    <row r="73" spans="22:26" ht="12.75">
      <c r="V73" s="437" t="s">
        <v>302</v>
      </c>
      <c r="W73" s="437">
        <v>325</v>
      </c>
      <c r="X73" s="265"/>
      <c r="Y73" s="437"/>
      <c r="Z73" s="437"/>
    </row>
    <row r="74" spans="22:26" ht="12.75">
      <c r="V74" s="437" t="s">
        <v>303</v>
      </c>
      <c r="W74" s="437">
        <v>1</v>
      </c>
      <c r="X74" s="265"/>
      <c r="Y74" s="437">
        <v>0</v>
      </c>
      <c r="Z74" s="437"/>
    </row>
    <row r="75" spans="22:26" ht="12.75">
      <c r="V75" s="281" t="s">
        <v>304</v>
      </c>
      <c r="W75" s="437">
        <v>513</v>
      </c>
      <c r="X75" s="265"/>
      <c r="Y75" s="437">
        <v>13</v>
      </c>
      <c r="Z75" s="437">
        <v>58</v>
      </c>
    </row>
    <row r="76" spans="22:26" ht="12.75">
      <c r="V76" s="437" t="s">
        <v>305</v>
      </c>
      <c r="W76" s="437">
        <v>275</v>
      </c>
      <c r="X76" s="437">
        <v>269</v>
      </c>
      <c r="Y76" s="437">
        <v>6</v>
      </c>
      <c r="Z76" s="437"/>
    </row>
    <row r="77" spans="22:26" ht="12.75">
      <c r="V77" s="437" t="s">
        <v>306</v>
      </c>
      <c r="W77" s="437">
        <v>16085</v>
      </c>
      <c r="X77" s="437">
        <v>15925</v>
      </c>
      <c r="Y77" s="437">
        <v>114</v>
      </c>
      <c r="Z77" s="437">
        <v>116</v>
      </c>
    </row>
    <row r="78" spans="22:26" ht="12.75">
      <c r="V78" s="437" t="s">
        <v>307</v>
      </c>
      <c r="W78" s="284">
        <v>1957</v>
      </c>
      <c r="X78" s="284">
        <v>1950</v>
      </c>
      <c r="Y78" s="437">
        <v>63</v>
      </c>
      <c r="Z78" s="284">
        <v>63</v>
      </c>
    </row>
    <row r="79" spans="22:26" ht="12.75">
      <c r="V79" s="437" t="s">
        <v>308</v>
      </c>
      <c r="W79" s="437">
        <v>487</v>
      </c>
      <c r="X79" s="437">
        <v>487</v>
      </c>
      <c r="Y79" s="437">
        <v>22</v>
      </c>
      <c r="Z79" s="437"/>
    </row>
  </sheetData>
  <sheetProtection/>
  <mergeCells count="42">
    <mergeCell ref="X63:Y63"/>
    <mergeCell ref="Z63:AA63"/>
    <mergeCell ref="AF63:AG63"/>
    <mergeCell ref="B5:T5"/>
    <mergeCell ref="B4:T4"/>
    <mergeCell ref="B1:T1"/>
    <mergeCell ref="B2:T2"/>
    <mergeCell ref="B19:B20"/>
    <mergeCell ref="B21:B22"/>
    <mergeCell ref="T10:T11"/>
    <mergeCell ref="N10:S11"/>
    <mergeCell ref="B10:E11"/>
    <mergeCell ref="B15:B16"/>
    <mergeCell ref="T13:T14"/>
    <mergeCell ref="T15:T16"/>
    <mergeCell ref="X22:Y22"/>
    <mergeCell ref="Z22:AA22"/>
    <mergeCell ref="T47:T48"/>
    <mergeCell ref="AE17:AE18"/>
    <mergeCell ref="T30:T31"/>
    <mergeCell ref="T19:T20"/>
    <mergeCell ref="X38:Y38"/>
    <mergeCell ref="Z38:AA38"/>
    <mergeCell ref="AF38:AG38"/>
    <mergeCell ref="F10:L11"/>
    <mergeCell ref="B30:B31"/>
    <mergeCell ref="B32:B33"/>
    <mergeCell ref="B35:B36"/>
    <mergeCell ref="B37:B38"/>
    <mergeCell ref="B13:B14"/>
    <mergeCell ref="B17:B18"/>
    <mergeCell ref="T24:T25"/>
    <mergeCell ref="T21:T22"/>
    <mergeCell ref="B24:B25"/>
    <mergeCell ref="T32:T33"/>
    <mergeCell ref="T42:T43"/>
    <mergeCell ref="B42:B43"/>
    <mergeCell ref="B44:B45"/>
    <mergeCell ref="B39:B40"/>
    <mergeCell ref="T35:T36"/>
    <mergeCell ref="T39:T40"/>
    <mergeCell ref="T44:T45"/>
  </mergeCells>
  <printOptions/>
  <pageMargins left="0.7086614173228347" right="0.11811023622047245" top="0.9448818897637796" bottom="0.5905511811023623" header="0.31496062992125984" footer="0.31496062992125984"/>
  <pageSetup fitToHeight="0" horizontalDpi="600" verticalDpi="600" orientation="portrait" scale="73" r:id="rId4"/>
  <headerFooter>
    <oddFooter xml:space="preserve">&amp;C&amp;12 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E4:G76"/>
  <sheetViews>
    <sheetView zoomScalePageLayoutView="0" workbookViewId="0" topLeftCell="A67">
      <selection activeCell="K72" sqref="K72"/>
    </sheetView>
  </sheetViews>
  <sheetFormatPr defaultColWidth="11.421875" defaultRowHeight="12.75"/>
  <sheetData>
    <row r="3" ht="13.5" thickBot="1"/>
    <row r="4" spans="5:7" ht="34.5" customHeight="1" thickBot="1">
      <c r="E4" s="667" t="s">
        <v>473</v>
      </c>
      <c r="F4" s="669" t="s">
        <v>474</v>
      </c>
      <c r="G4" s="670"/>
    </row>
    <row r="5" spans="5:7" ht="13.5" thickBot="1">
      <c r="E5" s="668"/>
      <c r="F5" s="491" t="s">
        <v>19</v>
      </c>
      <c r="G5" s="491" t="s">
        <v>20</v>
      </c>
    </row>
    <row r="6" spans="5:7" ht="26.25" thickBot="1">
      <c r="E6" s="492" t="s">
        <v>475</v>
      </c>
      <c r="F6" s="493">
        <v>10</v>
      </c>
      <c r="G6" s="493">
        <v>0</v>
      </c>
    </row>
    <row r="7" spans="5:7" ht="26.25" thickBot="1">
      <c r="E7" s="492" t="s">
        <v>476</v>
      </c>
      <c r="F7" s="493">
        <v>13</v>
      </c>
      <c r="G7" s="493">
        <v>5</v>
      </c>
    </row>
    <row r="8" spans="5:7" ht="26.25" thickBot="1">
      <c r="E8" s="492" t="s">
        <v>477</v>
      </c>
      <c r="F8" s="493">
        <v>28</v>
      </c>
      <c r="G8" s="493">
        <v>0</v>
      </c>
    </row>
    <row r="9" spans="5:7" ht="26.25" thickBot="1">
      <c r="E9" s="492" t="s">
        <v>478</v>
      </c>
      <c r="F9" s="493">
        <v>8</v>
      </c>
      <c r="G9" s="493">
        <v>0</v>
      </c>
    </row>
    <row r="10" spans="5:7" ht="13.5" thickBot="1">
      <c r="E10" s="492" t="s">
        <v>479</v>
      </c>
      <c r="F10" s="493">
        <v>4</v>
      </c>
      <c r="G10" s="493">
        <v>0</v>
      </c>
    </row>
    <row r="11" spans="5:7" ht="64.5" thickBot="1">
      <c r="E11" s="492" t="s">
        <v>480</v>
      </c>
      <c r="F11" s="493">
        <v>20</v>
      </c>
      <c r="G11" s="493">
        <v>2</v>
      </c>
    </row>
    <row r="12" spans="5:7" ht="26.25" thickBot="1">
      <c r="E12" s="492" t="s">
        <v>481</v>
      </c>
      <c r="F12" s="493">
        <v>102</v>
      </c>
      <c r="G12" s="493">
        <v>2</v>
      </c>
    </row>
    <row r="13" spans="5:7" ht="13.5" thickBot="1">
      <c r="E13" s="492" t="s">
        <v>369</v>
      </c>
      <c r="F13" s="493">
        <v>15</v>
      </c>
      <c r="G13" s="493">
        <v>0</v>
      </c>
    </row>
    <row r="14" spans="5:7" ht="26.25" thickBot="1">
      <c r="E14" s="494" t="s">
        <v>482</v>
      </c>
      <c r="F14" s="495"/>
      <c r="G14" s="493"/>
    </row>
    <row r="15" spans="5:7" ht="39" thickBot="1">
      <c r="E15" s="492" t="s">
        <v>483</v>
      </c>
      <c r="F15" s="493">
        <v>5</v>
      </c>
      <c r="G15" s="493">
        <v>0</v>
      </c>
    </row>
    <row r="16" spans="5:7" ht="51.75" thickBot="1">
      <c r="E16" s="492" t="s">
        <v>484</v>
      </c>
      <c r="F16" s="493">
        <v>4</v>
      </c>
      <c r="G16" s="493">
        <v>2</v>
      </c>
    </row>
    <row r="17" spans="5:7" ht="26.25" thickBot="1">
      <c r="E17" s="492" t="s">
        <v>359</v>
      </c>
      <c r="F17" s="493">
        <v>6</v>
      </c>
      <c r="G17" s="493">
        <v>0</v>
      </c>
    </row>
    <row r="18" spans="5:7" ht="26.25" thickBot="1">
      <c r="E18" s="492" t="s">
        <v>360</v>
      </c>
      <c r="F18" s="493">
        <v>6</v>
      </c>
      <c r="G18" s="493">
        <v>0</v>
      </c>
    </row>
    <row r="19" spans="5:7" ht="26.25" thickBot="1">
      <c r="E19" s="492" t="s">
        <v>321</v>
      </c>
      <c r="F19" s="493">
        <v>9</v>
      </c>
      <c r="G19" s="493">
        <v>5</v>
      </c>
    </row>
    <row r="20" spans="5:7" ht="26.25" thickBot="1">
      <c r="E20" s="492" t="s">
        <v>322</v>
      </c>
      <c r="F20" s="493">
        <v>17</v>
      </c>
      <c r="G20" s="493">
        <v>4</v>
      </c>
    </row>
    <row r="21" spans="5:7" ht="13.5" thickBot="1">
      <c r="E21" s="492" t="s">
        <v>361</v>
      </c>
      <c r="F21" s="493">
        <v>7</v>
      </c>
      <c r="G21" s="493">
        <v>0</v>
      </c>
    </row>
    <row r="22" spans="5:7" ht="13.5" thickBot="1">
      <c r="E22" s="492" t="s">
        <v>323</v>
      </c>
      <c r="F22" s="493">
        <v>8</v>
      </c>
      <c r="G22" s="493">
        <v>9</v>
      </c>
    </row>
    <row r="23" spans="5:7" ht="13.5" thickBot="1">
      <c r="E23" s="492" t="s">
        <v>324</v>
      </c>
      <c r="F23" s="493">
        <v>7</v>
      </c>
      <c r="G23" s="493">
        <v>1</v>
      </c>
    </row>
    <row r="24" spans="5:7" ht="26.25" thickBot="1">
      <c r="E24" s="492" t="s">
        <v>362</v>
      </c>
      <c r="F24" s="493">
        <v>7</v>
      </c>
      <c r="G24" s="493">
        <v>1</v>
      </c>
    </row>
    <row r="25" spans="5:7" ht="13.5" thickBot="1">
      <c r="E25" s="492" t="s">
        <v>363</v>
      </c>
      <c r="F25" s="493">
        <v>17</v>
      </c>
      <c r="G25" s="493">
        <v>2</v>
      </c>
    </row>
    <row r="26" spans="5:7" ht="13.5" thickBot="1">
      <c r="E26" s="492" t="s">
        <v>364</v>
      </c>
      <c r="F26" s="493">
        <v>8</v>
      </c>
      <c r="G26" s="493">
        <v>3</v>
      </c>
    </row>
    <row r="27" spans="5:7" ht="26.25" thickBot="1">
      <c r="E27" s="492" t="s">
        <v>365</v>
      </c>
      <c r="F27" s="493">
        <v>1</v>
      </c>
      <c r="G27" s="493">
        <v>1</v>
      </c>
    </row>
    <row r="28" spans="5:7" ht="26.25" thickBot="1">
      <c r="E28" s="492" t="s">
        <v>366</v>
      </c>
      <c r="F28" s="493">
        <v>5</v>
      </c>
      <c r="G28" s="493">
        <v>1</v>
      </c>
    </row>
    <row r="29" spans="5:7" ht="13.5" thickBot="1">
      <c r="E29" s="492" t="s">
        <v>367</v>
      </c>
      <c r="F29" s="493">
        <v>8</v>
      </c>
      <c r="G29" s="493">
        <v>3</v>
      </c>
    </row>
    <row r="30" spans="5:7" ht="26.25" thickBot="1">
      <c r="E30" s="492" t="s">
        <v>325</v>
      </c>
      <c r="F30" s="493">
        <v>7</v>
      </c>
      <c r="G30" s="493">
        <v>0</v>
      </c>
    </row>
    <row r="31" spans="5:7" ht="13.5" thickBot="1">
      <c r="E31" s="492"/>
      <c r="F31" s="496"/>
      <c r="G31" s="496"/>
    </row>
    <row r="32" spans="5:7" ht="51.75" thickBot="1">
      <c r="E32" s="494" t="s">
        <v>485</v>
      </c>
      <c r="F32" s="495"/>
      <c r="G32" s="493"/>
    </row>
    <row r="33" spans="5:7" ht="13.5" thickBot="1">
      <c r="E33" s="492" t="s">
        <v>486</v>
      </c>
      <c r="F33" s="493">
        <v>6</v>
      </c>
      <c r="G33" s="493">
        <v>2</v>
      </c>
    </row>
    <row r="34" spans="5:7" ht="39" thickBot="1">
      <c r="E34" s="492" t="s">
        <v>487</v>
      </c>
      <c r="F34" s="493">
        <v>1</v>
      </c>
      <c r="G34" s="493">
        <v>1</v>
      </c>
    </row>
    <row r="35" spans="5:7" ht="26.25" thickBot="1">
      <c r="E35" s="492" t="s">
        <v>488</v>
      </c>
      <c r="F35" s="493">
        <v>1</v>
      </c>
      <c r="G35" s="493">
        <v>1</v>
      </c>
    </row>
    <row r="36" spans="5:7" ht="39" thickBot="1">
      <c r="E36" s="492" t="s">
        <v>489</v>
      </c>
      <c r="F36" s="493">
        <v>0</v>
      </c>
      <c r="G36" s="493">
        <v>1</v>
      </c>
    </row>
    <row r="37" spans="5:7" ht="26.25" thickBot="1">
      <c r="E37" s="492" t="s">
        <v>490</v>
      </c>
      <c r="F37" s="493">
        <v>1</v>
      </c>
      <c r="G37" s="493">
        <v>0</v>
      </c>
    </row>
    <row r="38" spans="5:7" ht="51.75" thickBot="1">
      <c r="E38" s="492" t="s">
        <v>491</v>
      </c>
      <c r="F38" s="493">
        <v>1</v>
      </c>
      <c r="G38" s="493">
        <v>2</v>
      </c>
    </row>
    <row r="39" spans="5:7" ht="39" thickBot="1">
      <c r="E39" s="492" t="s">
        <v>492</v>
      </c>
      <c r="F39" s="493">
        <v>1</v>
      </c>
      <c r="G39" s="493">
        <v>0</v>
      </c>
    </row>
    <row r="40" spans="5:7" ht="39" thickBot="1">
      <c r="E40" s="492" t="s">
        <v>493</v>
      </c>
      <c r="F40" s="493">
        <v>1</v>
      </c>
      <c r="G40" s="493">
        <v>1</v>
      </c>
    </row>
    <row r="41" spans="5:7" ht="51.75" thickBot="1">
      <c r="E41" s="492" t="s">
        <v>494</v>
      </c>
      <c r="F41" s="493">
        <v>2</v>
      </c>
      <c r="G41" s="493">
        <v>1</v>
      </c>
    </row>
    <row r="42" spans="5:7" ht="26.25" thickBot="1">
      <c r="E42" s="492" t="s">
        <v>495</v>
      </c>
      <c r="F42" s="493">
        <v>5</v>
      </c>
      <c r="G42" s="493">
        <v>0</v>
      </c>
    </row>
    <row r="43" spans="5:7" ht="39" thickBot="1">
      <c r="E43" s="492" t="s">
        <v>496</v>
      </c>
      <c r="F43" s="493">
        <v>5</v>
      </c>
      <c r="G43" s="493">
        <v>0</v>
      </c>
    </row>
    <row r="44" spans="5:7" ht="39" thickBot="1">
      <c r="E44" s="492" t="s">
        <v>497</v>
      </c>
      <c r="F44" s="493">
        <v>1</v>
      </c>
      <c r="G44" s="493">
        <v>0</v>
      </c>
    </row>
    <row r="45" spans="5:7" ht="39" thickBot="1">
      <c r="E45" s="492" t="s">
        <v>498</v>
      </c>
      <c r="F45" s="493">
        <v>1</v>
      </c>
      <c r="G45" s="493">
        <v>1</v>
      </c>
    </row>
    <row r="46" spans="5:7" ht="51.75" thickBot="1">
      <c r="E46" s="492" t="s">
        <v>499</v>
      </c>
      <c r="F46" s="493">
        <v>2</v>
      </c>
      <c r="G46" s="493">
        <v>1</v>
      </c>
    </row>
    <row r="47" spans="5:7" ht="51.75" thickBot="1">
      <c r="E47" s="492" t="s">
        <v>500</v>
      </c>
      <c r="F47" s="493">
        <v>0</v>
      </c>
      <c r="G47" s="493">
        <v>0</v>
      </c>
    </row>
    <row r="48" spans="5:7" ht="26.25" thickBot="1">
      <c r="E48" s="492" t="s">
        <v>501</v>
      </c>
      <c r="F48" s="493">
        <v>2</v>
      </c>
      <c r="G48" s="493">
        <v>0</v>
      </c>
    </row>
    <row r="49" spans="5:7" ht="26.25" thickBot="1">
      <c r="E49" s="492" t="s">
        <v>502</v>
      </c>
      <c r="F49" s="493">
        <v>1</v>
      </c>
      <c r="G49" s="493">
        <v>1</v>
      </c>
    </row>
    <row r="50" spans="5:7" ht="26.25" thickBot="1">
      <c r="E50" s="492" t="s">
        <v>503</v>
      </c>
      <c r="F50" s="493">
        <v>0</v>
      </c>
      <c r="G50" s="493">
        <v>1</v>
      </c>
    </row>
    <row r="51" spans="5:7" ht="102.75" thickBot="1">
      <c r="E51" s="492" t="s">
        <v>504</v>
      </c>
      <c r="F51" s="493">
        <v>2</v>
      </c>
      <c r="G51" s="493">
        <v>0</v>
      </c>
    </row>
    <row r="52" spans="5:7" ht="39" thickBot="1">
      <c r="E52" s="492" t="s">
        <v>505</v>
      </c>
      <c r="F52" s="493">
        <v>1</v>
      </c>
      <c r="G52" s="493">
        <v>1</v>
      </c>
    </row>
    <row r="53" spans="5:7" ht="77.25" thickBot="1">
      <c r="E53" s="492" t="s">
        <v>506</v>
      </c>
      <c r="F53" s="493">
        <v>1</v>
      </c>
      <c r="G53" s="493">
        <v>0</v>
      </c>
    </row>
    <row r="54" spans="5:7" ht="90" thickBot="1">
      <c r="E54" s="492" t="s">
        <v>507</v>
      </c>
      <c r="F54" s="493">
        <v>6</v>
      </c>
      <c r="G54" s="493">
        <v>0</v>
      </c>
    </row>
    <row r="55" spans="5:7" ht="39" thickBot="1">
      <c r="E55" s="492" t="s">
        <v>508</v>
      </c>
      <c r="F55" s="493">
        <v>1</v>
      </c>
      <c r="G55" s="493">
        <v>0</v>
      </c>
    </row>
    <row r="56" spans="5:7" ht="39" thickBot="1">
      <c r="E56" s="492" t="s">
        <v>509</v>
      </c>
      <c r="F56" s="493">
        <v>0</v>
      </c>
      <c r="G56" s="493">
        <v>1</v>
      </c>
    </row>
    <row r="57" spans="5:7" ht="39" thickBot="1">
      <c r="E57" s="492" t="s">
        <v>510</v>
      </c>
      <c r="F57" s="493">
        <v>4</v>
      </c>
      <c r="G57" s="493">
        <v>0</v>
      </c>
    </row>
    <row r="58" spans="5:7" ht="26.25" thickBot="1">
      <c r="E58" s="492" t="s">
        <v>511</v>
      </c>
      <c r="F58" s="493">
        <v>1</v>
      </c>
      <c r="G58" s="493">
        <v>1</v>
      </c>
    </row>
    <row r="59" spans="5:7" ht="26.25" thickBot="1">
      <c r="E59" s="492" t="s">
        <v>512</v>
      </c>
      <c r="F59" s="493">
        <v>1</v>
      </c>
      <c r="G59" s="493">
        <v>0</v>
      </c>
    </row>
    <row r="60" spans="5:7" ht="13.5" thickBot="1">
      <c r="E60" s="492" t="s">
        <v>513</v>
      </c>
      <c r="F60" s="493">
        <v>5</v>
      </c>
      <c r="G60" s="493">
        <v>1</v>
      </c>
    </row>
    <row r="61" spans="5:7" ht="39" thickBot="1">
      <c r="E61" s="492" t="s">
        <v>514</v>
      </c>
      <c r="F61" s="493">
        <v>0</v>
      </c>
      <c r="G61" s="493">
        <v>0</v>
      </c>
    </row>
    <row r="62" spans="5:7" ht="39" thickBot="1">
      <c r="E62" s="492" t="s">
        <v>515</v>
      </c>
      <c r="F62" s="493">
        <v>1</v>
      </c>
      <c r="G62" s="493">
        <v>0</v>
      </c>
    </row>
    <row r="63" spans="5:7" ht="64.5" thickBot="1">
      <c r="E63" s="492" t="s">
        <v>516</v>
      </c>
      <c r="F63" s="493">
        <v>0</v>
      </c>
      <c r="G63" s="493">
        <v>0</v>
      </c>
    </row>
    <row r="64" spans="5:7" ht="26.25" thickBot="1">
      <c r="E64" s="492" t="s">
        <v>517</v>
      </c>
      <c r="F64" s="493">
        <v>0</v>
      </c>
      <c r="G64" s="493">
        <v>0</v>
      </c>
    </row>
    <row r="65" spans="5:7" ht="26.25" thickBot="1">
      <c r="E65" s="492" t="s">
        <v>518</v>
      </c>
      <c r="F65" s="493">
        <v>5</v>
      </c>
      <c r="G65" s="493">
        <v>0</v>
      </c>
    </row>
    <row r="66" spans="5:7" ht="77.25" thickBot="1">
      <c r="E66" s="492" t="s">
        <v>519</v>
      </c>
      <c r="F66" s="493">
        <v>3</v>
      </c>
      <c r="G66" s="493">
        <v>0</v>
      </c>
    </row>
    <row r="67" spans="5:7" ht="51.75" thickBot="1">
      <c r="E67" s="492" t="s">
        <v>520</v>
      </c>
      <c r="F67" s="493">
        <v>2</v>
      </c>
      <c r="G67" s="493">
        <v>0</v>
      </c>
    </row>
    <row r="68" spans="5:7" ht="26.25" thickBot="1">
      <c r="E68" s="492" t="s">
        <v>521</v>
      </c>
      <c r="F68" s="493">
        <v>4</v>
      </c>
      <c r="G68" s="493">
        <v>0</v>
      </c>
    </row>
    <row r="69" spans="5:7" ht="77.25" thickBot="1">
      <c r="E69" s="492" t="s">
        <v>522</v>
      </c>
      <c r="F69" s="493">
        <v>1</v>
      </c>
      <c r="G69" s="493">
        <v>0</v>
      </c>
    </row>
    <row r="70" spans="5:7" ht="26.25" thickBot="1">
      <c r="E70" s="492" t="s">
        <v>523</v>
      </c>
      <c r="F70" s="493">
        <v>1</v>
      </c>
      <c r="G70" s="493">
        <v>1</v>
      </c>
    </row>
    <row r="71" spans="5:7" ht="51.75" thickBot="1">
      <c r="E71" s="492" t="s">
        <v>524</v>
      </c>
      <c r="F71" s="493">
        <v>1</v>
      </c>
      <c r="G71" s="493">
        <v>0</v>
      </c>
    </row>
    <row r="72" spans="5:7" ht="64.5" thickBot="1">
      <c r="E72" s="492" t="s">
        <v>525</v>
      </c>
      <c r="F72" s="493">
        <v>1</v>
      </c>
      <c r="G72" s="493">
        <v>0</v>
      </c>
    </row>
    <row r="73" spans="5:7" ht="26.25" thickBot="1">
      <c r="E73" s="492" t="s">
        <v>526</v>
      </c>
      <c r="F73" s="493">
        <v>1</v>
      </c>
      <c r="G73" s="493">
        <v>1</v>
      </c>
    </row>
    <row r="74" spans="5:7" ht="13.5" thickBot="1">
      <c r="E74" s="497" t="s">
        <v>131</v>
      </c>
      <c r="F74" s="491">
        <v>394</v>
      </c>
      <c r="G74" s="491">
        <v>60</v>
      </c>
    </row>
    <row r="75" spans="5:7" ht="19.5">
      <c r="E75" s="498" t="s">
        <v>527</v>
      </c>
      <c r="F75" s="671"/>
      <c r="G75" s="671"/>
    </row>
    <row r="76" spans="5:7" ht="19.5">
      <c r="E76" s="498" t="s">
        <v>528</v>
      </c>
      <c r="F76" s="672"/>
      <c r="G76" s="672"/>
    </row>
  </sheetData>
  <sheetProtection/>
  <mergeCells count="4">
    <mergeCell ref="E4:E5"/>
    <mergeCell ref="F4:G4"/>
    <mergeCell ref="F75:F76"/>
    <mergeCell ref="G75:G7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C3:J25"/>
  <sheetViews>
    <sheetView zoomScalePageLayoutView="0" workbookViewId="0" topLeftCell="A4">
      <selection activeCell="F9" sqref="F9"/>
    </sheetView>
  </sheetViews>
  <sheetFormatPr defaultColWidth="11.421875" defaultRowHeight="12.75"/>
  <sheetData>
    <row r="3" spans="3:10" ht="12.75">
      <c r="C3" s="270"/>
      <c r="D3" s="270"/>
      <c r="E3" s="270"/>
      <c r="F3" s="270"/>
      <c r="G3" s="270"/>
      <c r="H3" s="270"/>
      <c r="I3" s="270"/>
      <c r="J3" s="270"/>
    </row>
    <row r="4" spans="3:10" ht="12.75">
      <c r="C4" s="270"/>
      <c r="D4" s="270"/>
      <c r="E4" s="271" t="s">
        <v>266</v>
      </c>
      <c r="F4" s="270"/>
      <c r="G4" s="270"/>
      <c r="H4" s="270"/>
      <c r="I4" s="270"/>
      <c r="J4" s="270"/>
    </row>
    <row r="5" spans="3:10" ht="12.75">
      <c r="C5" s="270"/>
      <c r="D5" s="271"/>
      <c r="E5" s="656" t="s">
        <v>267</v>
      </c>
      <c r="F5" s="656"/>
      <c r="G5" s="656" t="s">
        <v>268</v>
      </c>
      <c r="H5" s="656"/>
      <c r="I5" s="270"/>
      <c r="J5" s="270"/>
    </row>
    <row r="6" spans="3:10" ht="12.75">
      <c r="C6" s="270"/>
      <c r="D6" s="272" t="s">
        <v>269</v>
      </c>
      <c r="E6" s="271" t="s">
        <v>19</v>
      </c>
      <c r="F6" s="271" t="s">
        <v>20</v>
      </c>
      <c r="G6" s="271" t="s">
        <v>19</v>
      </c>
      <c r="H6" s="271" t="s">
        <v>20</v>
      </c>
      <c r="I6" s="271" t="s">
        <v>270</v>
      </c>
      <c r="J6" s="271"/>
    </row>
    <row r="7" spans="3:10" ht="12.75">
      <c r="C7" s="270" t="s">
        <v>271</v>
      </c>
      <c r="D7" s="272">
        <v>6</v>
      </c>
      <c r="E7" s="272">
        <v>191</v>
      </c>
      <c r="F7" s="272">
        <v>6</v>
      </c>
      <c r="G7" s="271">
        <v>6</v>
      </c>
      <c r="H7" s="271">
        <v>0</v>
      </c>
      <c r="I7" s="272">
        <v>19</v>
      </c>
      <c r="J7" s="271"/>
    </row>
    <row r="8" spans="3:10" ht="12.75">
      <c r="C8" s="270" t="s">
        <v>272</v>
      </c>
      <c r="D8" s="272">
        <v>16</v>
      </c>
      <c r="E8" s="272">
        <v>132</v>
      </c>
      <c r="F8" s="272">
        <v>21</v>
      </c>
      <c r="G8" s="271">
        <v>0</v>
      </c>
      <c r="H8" s="271">
        <v>1</v>
      </c>
      <c r="I8" s="272">
        <v>34</v>
      </c>
      <c r="J8" s="271"/>
    </row>
    <row r="9" spans="3:10" ht="12.75">
      <c r="C9" s="270" t="s">
        <v>272</v>
      </c>
      <c r="D9" s="272">
        <v>17</v>
      </c>
      <c r="E9" s="272">
        <v>33</v>
      </c>
      <c r="F9" s="272">
        <v>3</v>
      </c>
      <c r="G9" s="271">
        <v>0</v>
      </c>
      <c r="H9" s="271">
        <v>0</v>
      </c>
      <c r="I9" s="272">
        <v>20</v>
      </c>
      <c r="J9" s="271"/>
    </row>
    <row r="10" spans="3:10" ht="12.75">
      <c r="C10" s="270" t="s">
        <v>272</v>
      </c>
      <c r="D10" s="272">
        <v>12</v>
      </c>
      <c r="E10" s="272">
        <v>18</v>
      </c>
      <c r="F10" s="272">
        <v>3</v>
      </c>
      <c r="G10" s="271">
        <v>0</v>
      </c>
      <c r="H10" s="271">
        <v>0</v>
      </c>
      <c r="I10" s="272">
        <v>12</v>
      </c>
      <c r="J10" s="271"/>
    </row>
    <row r="11" spans="3:10" ht="12.75">
      <c r="C11" s="270" t="s">
        <v>273</v>
      </c>
      <c r="D11" s="272">
        <v>1</v>
      </c>
      <c r="E11" s="271">
        <v>47</v>
      </c>
      <c r="F11" s="271">
        <v>0</v>
      </c>
      <c r="G11" s="271">
        <v>0</v>
      </c>
      <c r="H11" s="271">
        <v>0</v>
      </c>
      <c r="I11" s="272">
        <v>11</v>
      </c>
      <c r="J11" s="271"/>
    </row>
    <row r="12" spans="3:10" ht="12.75">
      <c r="C12" s="270" t="s">
        <v>253</v>
      </c>
      <c r="D12" s="272">
        <v>1</v>
      </c>
      <c r="E12" s="271">
        <v>1</v>
      </c>
      <c r="F12" s="271">
        <v>0</v>
      </c>
      <c r="G12" s="271">
        <v>0</v>
      </c>
      <c r="H12" s="271">
        <v>0</v>
      </c>
      <c r="I12" s="272">
        <v>11</v>
      </c>
      <c r="J12" s="271"/>
    </row>
    <row r="13" spans="3:10" ht="12.75">
      <c r="C13" s="270"/>
      <c r="D13" s="272"/>
      <c r="E13" s="271"/>
      <c r="F13" s="271"/>
      <c r="G13" s="271"/>
      <c r="H13" s="271"/>
      <c r="I13" s="272"/>
      <c r="J13" s="271"/>
    </row>
    <row r="14" spans="3:10" ht="12.75">
      <c r="C14" s="270"/>
      <c r="D14" s="272"/>
      <c r="E14" s="271"/>
      <c r="F14" s="271"/>
      <c r="G14" s="271"/>
      <c r="H14" s="271"/>
      <c r="I14" s="272"/>
      <c r="J14" s="271"/>
    </row>
    <row r="15" spans="3:10" ht="12.75">
      <c r="C15" s="270" t="s">
        <v>274</v>
      </c>
      <c r="D15" s="272">
        <v>13</v>
      </c>
      <c r="E15" s="271">
        <v>308</v>
      </c>
      <c r="F15" s="271">
        <v>0</v>
      </c>
      <c r="G15" s="271">
        <v>0</v>
      </c>
      <c r="H15" s="271">
        <v>0</v>
      </c>
      <c r="I15" s="272">
        <v>48</v>
      </c>
      <c r="J15" s="271"/>
    </row>
    <row r="16" spans="3:10" ht="12.75">
      <c r="C16" s="270"/>
      <c r="D16" s="272"/>
      <c r="E16" s="271"/>
      <c r="F16" s="271"/>
      <c r="G16" s="271"/>
      <c r="H16" s="271"/>
      <c r="I16" s="272"/>
      <c r="J16" s="271"/>
    </row>
    <row r="17" spans="3:10" ht="12.75">
      <c r="C17" s="270" t="s">
        <v>275</v>
      </c>
      <c r="D17" s="272">
        <v>8</v>
      </c>
      <c r="E17" s="271">
        <v>132</v>
      </c>
      <c r="F17" s="271"/>
      <c r="G17" s="271">
        <v>13</v>
      </c>
      <c r="H17" s="271"/>
      <c r="I17" s="272">
        <v>45</v>
      </c>
      <c r="J17" s="271"/>
    </row>
    <row r="18" spans="3:10" ht="12.75">
      <c r="C18" s="270"/>
      <c r="D18" s="270"/>
      <c r="E18" s="270"/>
      <c r="F18" s="270"/>
      <c r="G18" s="270"/>
      <c r="H18" s="270"/>
      <c r="I18" s="273"/>
      <c r="J18" s="273"/>
    </row>
    <row r="19" spans="3:10" ht="12.75">
      <c r="C19" s="270"/>
      <c r="D19" s="270"/>
      <c r="E19" s="270"/>
      <c r="F19" s="270"/>
      <c r="G19" s="270"/>
      <c r="H19" s="270"/>
      <c r="I19" s="273"/>
      <c r="J19" s="273"/>
    </row>
    <row r="20" spans="3:10" ht="12.75">
      <c r="C20" s="270" t="s">
        <v>267</v>
      </c>
      <c r="D20" s="272"/>
      <c r="E20" s="271">
        <f>SUM(E7:E17)</f>
        <v>862</v>
      </c>
      <c r="F20" s="271">
        <f>SUM(F7:F17)</f>
        <v>33</v>
      </c>
      <c r="G20" s="271">
        <f>SUM(G7:G17)</f>
        <v>19</v>
      </c>
      <c r="H20" s="271">
        <f>SUM(H7:H17)</f>
        <v>1</v>
      </c>
      <c r="I20" s="272"/>
      <c r="J20" s="271"/>
    </row>
    <row r="21" spans="3:10" ht="12.75">
      <c r="C21" s="270"/>
      <c r="D21" s="270"/>
      <c r="E21" s="270"/>
      <c r="F21" s="270"/>
      <c r="G21" s="270"/>
      <c r="H21" s="270"/>
      <c r="I21" s="273"/>
      <c r="J21" s="273"/>
    </row>
    <row r="22" spans="3:10" ht="12.75">
      <c r="C22" s="270" t="s">
        <v>131</v>
      </c>
      <c r="D22" s="272">
        <f>SUM(D7:D12,D15,D17)</f>
        <v>74</v>
      </c>
      <c r="E22" s="271">
        <f>E20+F20-G20-H20</f>
        <v>875</v>
      </c>
      <c r="F22" s="270"/>
      <c r="G22" s="270"/>
      <c r="H22" s="270"/>
      <c r="I22" s="272"/>
      <c r="J22" s="271"/>
    </row>
    <row r="23" spans="3:10" ht="12.75">
      <c r="C23" s="270"/>
      <c r="D23" s="271"/>
      <c r="E23" s="271">
        <f>+E22+G20+H20</f>
        <v>895</v>
      </c>
      <c r="F23" s="271"/>
      <c r="G23" s="271"/>
      <c r="H23" s="271"/>
      <c r="I23" s="272">
        <f>SUM(I7:I17)</f>
        <v>200</v>
      </c>
      <c r="J23" s="272"/>
    </row>
    <row r="24" spans="3:10" ht="12.75">
      <c r="C24" s="270"/>
      <c r="D24" s="270"/>
      <c r="E24" s="270"/>
      <c r="F24" s="270"/>
      <c r="G24" s="270"/>
      <c r="H24" s="270"/>
      <c r="I24" s="270"/>
      <c r="J24" s="270"/>
    </row>
    <row r="25" spans="3:10" ht="12.75">
      <c r="C25" s="270" t="s">
        <v>276</v>
      </c>
      <c r="D25" s="270"/>
      <c r="E25" s="270">
        <f>E7+E8+E9+E10+F7+F8+F10+F9-G7-G8-H8</f>
        <v>400</v>
      </c>
      <c r="F25" s="270"/>
      <c r="G25" s="270"/>
      <c r="H25" s="270"/>
      <c r="I25" s="270"/>
      <c r="J25" s="270"/>
    </row>
  </sheetData>
  <sheetProtection/>
  <mergeCells count="2">
    <mergeCell ref="E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T19"/>
  <sheetViews>
    <sheetView view="pageBreakPreview" zoomScale="60" zoomScalePageLayoutView="0" workbookViewId="0" topLeftCell="A1">
      <selection activeCell="W42" sqref="W42"/>
    </sheetView>
  </sheetViews>
  <sheetFormatPr defaultColWidth="11.421875" defaultRowHeight="12.75"/>
  <cols>
    <col min="1" max="1" width="3.00390625" style="213" customWidth="1"/>
    <col min="2" max="2" width="2.421875" style="213" customWidth="1"/>
    <col min="3" max="3" width="0.85546875" style="213" customWidth="1"/>
    <col min="4" max="4" width="50.421875" style="213" customWidth="1"/>
    <col min="5" max="5" width="1.1484375" style="213" customWidth="1"/>
    <col min="6" max="6" width="0.85546875" style="213" customWidth="1"/>
    <col min="7" max="7" width="9.421875" style="213" customWidth="1"/>
    <col min="8" max="8" width="0.5625" style="213" customWidth="1"/>
    <col min="9" max="9" width="2.00390625" style="213" customWidth="1"/>
    <col min="10" max="10" width="3.8515625" style="213" customWidth="1"/>
    <col min="11" max="11" width="2.421875" style="213" customWidth="1"/>
    <col min="12" max="12" width="9.7109375" style="213" customWidth="1"/>
    <col min="13" max="13" width="0.85546875" style="213" customWidth="1"/>
    <col min="14" max="14" width="9.421875" style="213" customWidth="1"/>
    <col min="15" max="15" width="1.28515625" style="213" customWidth="1"/>
    <col min="16" max="16" width="0.9921875" style="213" hidden="1" customWidth="1"/>
    <col min="17" max="17" width="4.00390625" style="213" customWidth="1"/>
    <col min="18" max="18" width="1.8515625" style="213" customWidth="1"/>
    <col min="19" max="19" width="10.8515625" style="213" customWidth="1"/>
    <col min="20" max="20" width="12.57421875" style="213" customWidth="1"/>
    <col min="21" max="22" width="11.421875" style="213" customWidth="1"/>
    <col min="23" max="23" width="39.28125" style="213" customWidth="1"/>
    <col min="24" max="27" width="12.57421875" style="213" customWidth="1"/>
    <col min="28" max="16384" width="11.421875" style="213" customWidth="1"/>
  </cols>
  <sheetData>
    <row r="1" spans="2:20" s="212" customFormat="1" ht="12.75">
      <c r="B1" s="664" t="s">
        <v>258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</row>
    <row r="2" spans="2:20" s="212" customFormat="1" ht="12.75">
      <c r="B2" s="664" t="s">
        <v>259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</row>
    <row r="3" s="212" customFormat="1" ht="12.75"/>
    <row r="4" spans="2:20" s="212" customFormat="1" ht="12.75">
      <c r="B4" s="664" t="s">
        <v>260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</row>
    <row r="5" spans="2:20" s="212" customFormat="1" ht="12.75">
      <c r="B5" s="664" t="s">
        <v>261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</row>
    <row r="9" spans="2:19" s="210" customFormat="1" ht="15.75" customHeight="1">
      <c r="B9" s="214" t="s">
        <v>262</v>
      </c>
      <c r="D9" s="211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</row>
    <row r="10" ht="6" customHeight="1" thickBot="1"/>
    <row r="11" spans="2:20" ht="12.75" customHeight="1">
      <c r="B11" s="657" t="s">
        <v>206</v>
      </c>
      <c r="C11" s="658"/>
      <c r="D11" s="658"/>
      <c r="E11" s="659"/>
      <c r="F11" s="644" t="s">
        <v>264</v>
      </c>
      <c r="G11" s="645"/>
      <c r="H11" s="645"/>
      <c r="I11" s="645"/>
      <c r="J11" s="645"/>
      <c r="K11" s="645"/>
      <c r="L11" s="646"/>
      <c r="M11" s="248"/>
      <c r="N11" s="645" t="s">
        <v>265</v>
      </c>
      <c r="O11" s="645"/>
      <c r="P11" s="645"/>
      <c r="Q11" s="645"/>
      <c r="R11" s="645"/>
      <c r="S11" s="646"/>
      <c r="T11" s="665" t="s">
        <v>263</v>
      </c>
    </row>
    <row r="12" spans="2:20" ht="27.75" customHeight="1" thickBot="1">
      <c r="B12" s="660"/>
      <c r="C12" s="661"/>
      <c r="D12" s="661"/>
      <c r="E12" s="662"/>
      <c r="F12" s="647"/>
      <c r="G12" s="648"/>
      <c r="H12" s="648"/>
      <c r="I12" s="648"/>
      <c r="J12" s="648"/>
      <c r="K12" s="648"/>
      <c r="L12" s="649"/>
      <c r="M12" s="249"/>
      <c r="N12" s="648"/>
      <c r="O12" s="648"/>
      <c r="P12" s="648"/>
      <c r="Q12" s="648"/>
      <c r="R12" s="648"/>
      <c r="S12" s="649"/>
      <c r="T12" s="666"/>
    </row>
    <row r="13" spans="2:20" ht="12.75">
      <c r="B13" s="257" t="s">
        <v>226</v>
      </c>
      <c r="C13" s="254"/>
      <c r="D13" s="25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8"/>
    </row>
    <row r="14" spans="2:20" ht="12.75">
      <c r="B14" s="639">
        <v>1</v>
      </c>
      <c r="C14" s="215"/>
      <c r="D14" s="216" t="s">
        <v>227</v>
      </c>
      <c r="E14" s="217"/>
      <c r="G14" s="218"/>
      <c r="I14" s="215" t="s">
        <v>239</v>
      </c>
      <c r="J14" s="215">
        <v>100</v>
      </c>
      <c r="K14" s="215" t="s">
        <v>240</v>
      </c>
      <c r="L14" s="228" t="e">
        <f>+G14/G15</f>
        <v>#DIV/0!</v>
      </c>
      <c r="N14" s="218"/>
      <c r="O14" s="215" t="s">
        <v>239</v>
      </c>
      <c r="Q14" s="215">
        <v>100</v>
      </c>
      <c r="R14" s="215" t="s">
        <v>240</v>
      </c>
      <c r="S14" s="228" t="e">
        <f>+N14/N15</f>
        <v>#DIV/0!</v>
      </c>
      <c r="T14" s="641"/>
    </row>
    <row r="15" spans="2:20" ht="16.5" customHeight="1">
      <c r="B15" s="640"/>
      <c r="C15" s="220"/>
      <c r="D15" s="227" t="s">
        <v>228</v>
      </c>
      <c r="E15" s="222"/>
      <c r="G15" s="223"/>
      <c r="I15" s="220"/>
      <c r="J15" s="220"/>
      <c r="K15" s="220"/>
      <c r="L15" s="224"/>
      <c r="N15" s="223"/>
      <c r="O15" s="220"/>
      <c r="Q15" s="220"/>
      <c r="R15" s="220"/>
      <c r="S15" s="224"/>
      <c r="T15" s="673"/>
    </row>
    <row r="16" spans="2:20" ht="12.75">
      <c r="B16" s="639">
        <v>2</v>
      </c>
      <c r="C16" s="215"/>
      <c r="D16" s="216" t="s">
        <v>229</v>
      </c>
      <c r="E16" s="217"/>
      <c r="G16" s="218"/>
      <c r="I16" s="215" t="s">
        <v>239</v>
      </c>
      <c r="J16" s="215">
        <v>100</v>
      </c>
      <c r="K16" s="215" t="s">
        <v>240</v>
      </c>
      <c r="L16" s="228" t="e">
        <f>+G16/G17</f>
        <v>#DIV/0!</v>
      </c>
      <c r="N16" s="218"/>
      <c r="O16" s="215" t="s">
        <v>239</v>
      </c>
      <c r="Q16" s="215">
        <v>100</v>
      </c>
      <c r="R16" s="215" t="s">
        <v>240</v>
      </c>
      <c r="S16" s="228" t="e">
        <f>+N16/N17</f>
        <v>#DIV/0!</v>
      </c>
      <c r="T16" s="226"/>
    </row>
    <row r="17" spans="2:20" ht="18.75" customHeight="1">
      <c r="B17" s="640"/>
      <c r="C17" s="220"/>
      <c r="D17" s="227" t="s">
        <v>230</v>
      </c>
      <c r="E17" s="222"/>
      <c r="G17" s="223"/>
      <c r="I17" s="220"/>
      <c r="J17" s="220"/>
      <c r="K17" s="220"/>
      <c r="L17" s="224"/>
      <c r="N17" s="223"/>
      <c r="O17" s="220"/>
      <c r="Q17" s="220"/>
      <c r="R17" s="220"/>
      <c r="S17" s="224"/>
      <c r="T17" s="226"/>
    </row>
    <row r="18" spans="2:20" ht="12.75">
      <c r="B18" s="639">
        <v>3</v>
      </c>
      <c r="C18" s="215"/>
      <c r="D18" s="216" t="s">
        <v>294</v>
      </c>
      <c r="E18" s="217"/>
      <c r="G18" s="218"/>
      <c r="I18" s="215" t="s">
        <v>239</v>
      </c>
      <c r="J18" s="215">
        <v>100</v>
      </c>
      <c r="K18" s="215" t="s">
        <v>240</v>
      </c>
      <c r="L18" s="228" t="e">
        <f>+G18/G19</f>
        <v>#DIV/0!</v>
      </c>
      <c r="N18" s="218"/>
      <c r="O18" s="215" t="s">
        <v>239</v>
      </c>
      <c r="Q18" s="215">
        <v>100</v>
      </c>
      <c r="R18" s="215" t="s">
        <v>240</v>
      </c>
      <c r="S18" s="228" t="e">
        <f>+N18/N19</f>
        <v>#DIV/0!</v>
      </c>
      <c r="T18" s="641"/>
    </row>
    <row r="19" spans="2:20" ht="24">
      <c r="B19" s="640"/>
      <c r="C19" s="220"/>
      <c r="D19" s="227" t="s">
        <v>231</v>
      </c>
      <c r="E19" s="222"/>
      <c r="G19" s="223"/>
      <c r="I19" s="220"/>
      <c r="J19" s="220"/>
      <c r="K19" s="220"/>
      <c r="L19" s="224"/>
      <c r="N19" s="223"/>
      <c r="O19" s="220"/>
      <c r="Q19" s="220"/>
      <c r="R19" s="220"/>
      <c r="S19" s="224"/>
      <c r="T19" s="673"/>
    </row>
  </sheetData>
  <sheetProtection/>
  <mergeCells count="13">
    <mergeCell ref="F11:L12"/>
    <mergeCell ref="N11:S12"/>
    <mergeCell ref="T11:T12"/>
    <mergeCell ref="B14:B15"/>
    <mergeCell ref="T14:T15"/>
    <mergeCell ref="B16:B17"/>
    <mergeCell ref="B18:B19"/>
    <mergeCell ref="T18:T19"/>
    <mergeCell ref="B1:T1"/>
    <mergeCell ref="B2:T2"/>
    <mergeCell ref="B4:T4"/>
    <mergeCell ref="B5:T5"/>
    <mergeCell ref="B11:E12"/>
  </mergeCells>
  <printOptions/>
  <pageMargins left="0.7" right="0.7" top="0.75" bottom="0.75" header="0.3" footer="0.3"/>
  <pageSetup horizontalDpi="600" verticalDpi="600" orientation="landscape" scale="98" r:id="rId2"/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U168"/>
  <sheetViews>
    <sheetView showGridLines="0" zoomScaleSheetLayoutView="100" zoomScalePageLayoutView="40" workbookViewId="0" topLeftCell="A7">
      <selection activeCell="A29" sqref="A29"/>
    </sheetView>
  </sheetViews>
  <sheetFormatPr defaultColWidth="11.421875" defaultRowHeight="12.75"/>
  <cols>
    <col min="1" max="1" width="31.7109375" style="0" customWidth="1"/>
    <col min="2" max="2" width="5.00390625" style="0" customWidth="1"/>
    <col min="3" max="3" width="4.28125" style="0" customWidth="1"/>
    <col min="4" max="7" width="3.140625" style="0" customWidth="1"/>
    <col min="8" max="8" width="4.7109375" style="0" customWidth="1"/>
    <col min="9" max="11" width="3.140625" style="0" customWidth="1"/>
    <col min="12" max="12" width="4.7109375" style="0" customWidth="1"/>
    <col min="13" max="13" width="3.140625" style="0" customWidth="1"/>
    <col min="14" max="19" width="4.28125" style="0" customWidth="1"/>
    <col min="20" max="20" width="13.28125" style="0" customWidth="1"/>
    <col min="21" max="21" width="11.57421875" style="0" customWidth="1"/>
    <col min="22" max="248" width="7.7109375" style="0" customWidth="1"/>
  </cols>
  <sheetData>
    <row r="4" spans="1:21" ht="20.25" customHeight="1">
      <c r="A4" s="34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/>
      <c r="O4" s="20"/>
      <c r="P4" s="20"/>
      <c r="Q4" s="20"/>
      <c r="R4" s="20"/>
      <c r="S4" s="20"/>
      <c r="T4" s="2"/>
      <c r="U4" s="2"/>
    </row>
    <row r="5" spans="1:1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/>
      <c r="O5" s="20"/>
      <c r="R5" s="59"/>
      <c r="S5" s="20"/>
    </row>
    <row r="6" spans="1:21" ht="21.75" customHeight="1">
      <c r="A6" s="60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  <c r="O6" s="58"/>
      <c r="P6" s="58"/>
      <c r="Q6" s="58"/>
      <c r="R6" s="58"/>
      <c r="S6" s="20"/>
      <c r="T6" s="2"/>
      <c r="U6" s="2"/>
    </row>
    <row r="7" spans="1:21" ht="22.5" customHeight="1">
      <c r="A7" s="60" t="s">
        <v>24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58"/>
      <c r="P7" s="58"/>
      <c r="Q7" s="58"/>
      <c r="R7" s="58"/>
      <c r="S7" s="20"/>
      <c r="T7" s="557" t="s">
        <v>577</v>
      </c>
      <c r="U7" s="558"/>
    </row>
    <row r="8" spans="1:21" s="325" customFormat="1" ht="18" customHeight="1">
      <c r="A8" s="415" t="s">
        <v>339</v>
      </c>
      <c r="B8" s="419"/>
      <c r="C8" s="420"/>
      <c r="D8" s="420"/>
      <c r="E8" s="420"/>
      <c r="F8" s="420"/>
      <c r="G8" s="420"/>
      <c r="H8" s="420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60"/>
      <c r="U8" s="324"/>
    </row>
    <row r="9" spans="1:21" ht="12.75">
      <c r="A9" s="1"/>
      <c r="B9" s="1"/>
      <c r="C9" s="1"/>
      <c r="D9" s="1"/>
      <c r="E9" s="1"/>
      <c r="F9" s="1"/>
      <c r="G9" s="1"/>
      <c r="H9" s="1"/>
      <c r="I9" s="13"/>
      <c r="J9" s="13"/>
      <c r="K9" s="13"/>
      <c r="L9" s="39"/>
      <c r="M9" s="39"/>
      <c r="N9" s="39"/>
      <c r="O9" s="39"/>
      <c r="P9" s="39"/>
      <c r="Q9" s="39"/>
      <c r="R9" s="39"/>
      <c r="S9" s="39"/>
      <c r="T9" s="13"/>
      <c r="U9" s="12"/>
    </row>
    <row r="10" spans="1:21" s="325" customFormat="1" ht="18" customHeight="1">
      <c r="A10" s="326" t="s">
        <v>695</v>
      </c>
      <c r="B10" s="321"/>
      <c r="C10" s="327"/>
      <c r="D10" s="322"/>
      <c r="E10" s="323"/>
      <c r="F10" s="322"/>
      <c r="G10" s="322"/>
      <c r="H10" s="322"/>
      <c r="I10" s="323"/>
      <c r="J10" s="322"/>
      <c r="K10" s="323"/>
      <c r="L10" s="322"/>
      <c r="M10" s="323"/>
      <c r="N10" s="323"/>
      <c r="O10" s="323"/>
      <c r="P10" s="323"/>
      <c r="Q10" s="323"/>
      <c r="R10" s="323"/>
      <c r="S10" s="323"/>
      <c r="T10" s="322"/>
      <c r="U10" s="328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T11" s="1"/>
      <c r="U11" s="1"/>
    </row>
    <row r="12" spans="1:21" ht="12.75">
      <c r="A12" s="22"/>
      <c r="B12" s="16" t="s">
        <v>5</v>
      </c>
      <c r="C12" s="16"/>
      <c r="D12" s="16"/>
      <c r="E12" s="16"/>
      <c r="F12" s="16"/>
      <c r="G12" s="16"/>
      <c r="H12" s="16"/>
      <c r="I12" s="16"/>
      <c r="J12" s="63"/>
      <c r="K12" s="63"/>
      <c r="L12" s="24"/>
      <c r="M12" s="30"/>
      <c r="N12" s="25"/>
      <c r="O12" s="26"/>
      <c r="P12" s="25"/>
      <c r="Q12" s="26"/>
      <c r="R12" s="25"/>
      <c r="S12" s="29"/>
      <c r="T12" s="24"/>
      <c r="U12" s="22"/>
    </row>
    <row r="13" spans="1:21" ht="48.75" customHeight="1">
      <c r="A13" s="31" t="s">
        <v>25</v>
      </c>
      <c r="B13" s="9" t="s">
        <v>9</v>
      </c>
      <c r="C13" s="9"/>
      <c r="D13" s="9" t="s">
        <v>10</v>
      </c>
      <c r="E13" s="9"/>
      <c r="F13" s="9" t="s">
        <v>11</v>
      </c>
      <c r="G13" s="9"/>
      <c r="H13" s="9" t="s">
        <v>26</v>
      </c>
      <c r="I13" s="28"/>
      <c r="J13" s="64" t="s">
        <v>27</v>
      </c>
      <c r="K13" s="64"/>
      <c r="L13" s="27" t="s">
        <v>12</v>
      </c>
      <c r="M13" s="32"/>
      <c r="N13" s="28" t="s">
        <v>13</v>
      </c>
      <c r="O13" s="9"/>
      <c r="P13" s="27" t="s">
        <v>14</v>
      </c>
      <c r="Q13" s="9"/>
      <c r="R13" s="55" t="s">
        <v>28</v>
      </c>
      <c r="S13" s="28"/>
      <c r="T13" s="65" t="s">
        <v>29</v>
      </c>
      <c r="U13" s="31" t="s">
        <v>30</v>
      </c>
    </row>
    <row r="14" spans="1:21" ht="12.75">
      <c r="A14" s="23"/>
      <c r="B14" s="10" t="s">
        <v>19</v>
      </c>
      <c r="C14" s="10" t="s">
        <v>20</v>
      </c>
      <c r="D14" s="10" t="s">
        <v>19</v>
      </c>
      <c r="E14" s="10" t="s">
        <v>20</v>
      </c>
      <c r="F14" s="10" t="s">
        <v>19</v>
      </c>
      <c r="G14" s="10" t="s">
        <v>20</v>
      </c>
      <c r="H14" s="10" t="s">
        <v>19</v>
      </c>
      <c r="I14" s="10" t="s">
        <v>20</v>
      </c>
      <c r="J14" s="10" t="s">
        <v>19</v>
      </c>
      <c r="K14" s="10" t="s">
        <v>20</v>
      </c>
      <c r="L14" s="10" t="s">
        <v>19</v>
      </c>
      <c r="M14" s="10" t="s">
        <v>20</v>
      </c>
      <c r="N14" s="10" t="s">
        <v>19</v>
      </c>
      <c r="O14" s="10" t="s">
        <v>20</v>
      </c>
      <c r="P14" s="10" t="s">
        <v>19</v>
      </c>
      <c r="Q14" s="10" t="s">
        <v>20</v>
      </c>
      <c r="R14" s="10" t="s">
        <v>19</v>
      </c>
      <c r="S14" s="19" t="s">
        <v>20</v>
      </c>
      <c r="T14" s="43"/>
      <c r="U14" s="44"/>
    </row>
    <row r="15" spans="1:21" ht="18" customHeight="1">
      <c r="A15" s="315" t="s">
        <v>693</v>
      </c>
      <c r="B15" s="444"/>
      <c r="C15" s="444"/>
      <c r="D15" s="444">
        <v>1</v>
      </c>
      <c r="E15" s="444"/>
      <c r="F15" s="444">
        <v>1</v>
      </c>
      <c r="G15" s="444"/>
      <c r="H15" s="461">
        <v>3</v>
      </c>
      <c r="I15" s="461"/>
      <c r="J15" s="316"/>
      <c r="K15" s="316"/>
      <c r="L15" s="399">
        <f>J15+H15+F15+D15+B15</f>
        <v>5</v>
      </c>
      <c r="M15" s="399">
        <f>K15+I15+G15+E15+C15</f>
        <v>0</v>
      </c>
      <c r="N15" s="444"/>
      <c r="O15" s="444"/>
      <c r="P15" s="444">
        <v>4</v>
      </c>
      <c r="Q15" s="444"/>
      <c r="R15" s="461">
        <v>1</v>
      </c>
      <c r="S15" s="461"/>
      <c r="T15" s="461">
        <v>2</v>
      </c>
      <c r="U15" s="485">
        <f>((L15+M15)/T15)</f>
        <v>2.5</v>
      </c>
    </row>
    <row r="16" spans="1:21" ht="18" customHeight="1">
      <c r="A16" s="315" t="s">
        <v>694</v>
      </c>
      <c r="B16" s="444"/>
      <c r="C16" s="444"/>
      <c r="D16" s="444"/>
      <c r="E16" s="444"/>
      <c r="F16" s="444"/>
      <c r="G16" s="444"/>
      <c r="H16" s="461">
        <v>3</v>
      </c>
      <c r="I16" s="461">
        <v>1</v>
      </c>
      <c r="J16" s="316">
        <v>2</v>
      </c>
      <c r="K16" s="316">
        <v>1</v>
      </c>
      <c r="L16" s="399">
        <f aca="true" t="shared" si="0" ref="L16:M30">J16+H16+F16+D16+B16</f>
        <v>5</v>
      </c>
      <c r="M16" s="399">
        <f t="shared" si="0"/>
        <v>2</v>
      </c>
      <c r="N16" s="444"/>
      <c r="O16" s="444"/>
      <c r="P16" s="444">
        <v>2</v>
      </c>
      <c r="Q16" s="444">
        <v>1</v>
      </c>
      <c r="R16" s="461">
        <v>2</v>
      </c>
      <c r="S16" s="461"/>
      <c r="T16" s="461">
        <v>2</v>
      </c>
      <c r="U16" s="485">
        <f>((L16+M16)/T16)</f>
        <v>3.5</v>
      </c>
    </row>
    <row r="17" spans="1:21" ht="18" customHeight="1">
      <c r="A17" s="315" t="s">
        <v>359</v>
      </c>
      <c r="B17" s="444"/>
      <c r="C17" s="444"/>
      <c r="D17" s="444"/>
      <c r="E17" s="444"/>
      <c r="F17" s="444"/>
      <c r="G17" s="444"/>
      <c r="H17" s="461">
        <v>2</v>
      </c>
      <c r="I17" s="461">
        <v>1</v>
      </c>
      <c r="J17" s="316">
        <v>3</v>
      </c>
      <c r="K17" s="316"/>
      <c r="L17" s="399">
        <f t="shared" si="0"/>
        <v>5</v>
      </c>
      <c r="M17" s="399">
        <f t="shared" si="0"/>
        <v>1</v>
      </c>
      <c r="N17" s="444"/>
      <c r="O17" s="444"/>
      <c r="P17" s="444">
        <v>3</v>
      </c>
      <c r="Q17" s="444"/>
      <c r="R17" s="461">
        <v>3</v>
      </c>
      <c r="S17" s="461"/>
      <c r="T17" s="461">
        <v>2</v>
      </c>
      <c r="U17" s="485">
        <f>((L17+M17)/T17)</f>
        <v>3</v>
      </c>
    </row>
    <row r="18" spans="1:21" ht="18" customHeight="1">
      <c r="A18" s="315" t="s">
        <v>360</v>
      </c>
      <c r="B18" s="444"/>
      <c r="C18" s="444"/>
      <c r="D18" s="444">
        <v>2</v>
      </c>
      <c r="E18" s="444"/>
      <c r="F18" s="444">
        <v>2</v>
      </c>
      <c r="G18" s="444"/>
      <c r="H18" s="461"/>
      <c r="I18" s="461"/>
      <c r="J18" s="316"/>
      <c r="K18" s="316"/>
      <c r="L18" s="399">
        <f t="shared" si="0"/>
        <v>4</v>
      </c>
      <c r="M18" s="399">
        <f t="shared" si="0"/>
        <v>0</v>
      </c>
      <c r="N18" s="444"/>
      <c r="O18" s="444"/>
      <c r="P18" s="444">
        <v>2</v>
      </c>
      <c r="Q18" s="444"/>
      <c r="R18" s="461">
        <v>2</v>
      </c>
      <c r="S18" s="461"/>
      <c r="T18" s="461">
        <v>2</v>
      </c>
      <c r="U18" s="485">
        <f>((L18+M18)/T18)</f>
        <v>2</v>
      </c>
    </row>
    <row r="19" spans="1:21" ht="18" customHeight="1">
      <c r="A19" s="315" t="s">
        <v>321</v>
      </c>
      <c r="B19" s="444"/>
      <c r="C19" s="444"/>
      <c r="D19" s="444">
        <v>5</v>
      </c>
      <c r="E19" s="444">
        <v>3</v>
      </c>
      <c r="F19" s="444">
        <v>5</v>
      </c>
      <c r="G19" s="444">
        <v>1</v>
      </c>
      <c r="H19" s="461"/>
      <c r="I19" s="461"/>
      <c r="J19" s="316"/>
      <c r="K19" s="316"/>
      <c r="L19" s="399">
        <f t="shared" si="0"/>
        <v>10</v>
      </c>
      <c r="M19" s="399">
        <f t="shared" si="0"/>
        <v>4</v>
      </c>
      <c r="N19" s="444"/>
      <c r="O19" s="444"/>
      <c r="P19" s="444">
        <v>5</v>
      </c>
      <c r="Q19" s="444">
        <v>1</v>
      </c>
      <c r="R19" s="461">
        <v>5</v>
      </c>
      <c r="S19" s="461">
        <v>2</v>
      </c>
      <c r="T19" s="461">
        <v>2</v>
      </c>
      <c r="U19" s="485">
        <f aca="true" t="shared" si="1" ref="U19:U30">((L19+M19)/T19)</f>
        <v>7</v>
      </c>
    </row>
    <row r="20" spans="1:21" ht="18" customHeight="1">
      <c r="A20" s="315" t="s">
        <v>322</v>
      </c>
      <c r="B20" s="444"/>
      <c r="C20" s="444"/>
      <c r="D20" s="444">
        <v>8</v>
      </c>
      <c r="E20" s="444"/>
      <c r="F20" s="444">
        <v>7</v>
      </c>
      <c r="G20" s="444"/>
      <c r="H20" s="461">
        <v>4</v>
      </c>
      <c r="I20" s="461">
        <v>2</v>
      </c>
      <c r="J20" s="316"/>
      <c r="K20" s="316"/>
      <c r="L20" s="399">
        <f t="shared" si="0"/>
        <v>19</v>
      </c>
      <c r="M20" s="399">
        <f t="shared" si="0"/>
        <v>2</v>
      </c>
      <c r="N20" s="444">
        <v>1</v>
      </c>
      <c r="O20" s="444"/>
      <c r="P20" s="444">
        <v>11</v>
      </c>
      <c r="Q20" s="444">
        <v>2</v>
      </c>
      <c r="R20" s="461">
        <v>5</v>
      </c>
      <c r="S20" s="461">
        <v>2</v>
      </c>
      <c r="T20" s="461">
        <v>2</v>
      </c>
      <c r="U20" s="485">
        <f t="shared" si="1"/>
        <v>10.5</v>
      </c>
    </row>
    <row r="21" spans="1:21" ht="18" customHeight="1">
      <c r="A21" s="315" t="s">
        <v>361</v>
      </c>
      <c r="B21" s="444"/>
      <c r="C21" s="444"/>
      <c r="D21" s="444"/>
      <c r="E21" s="444"/>
      <c r="F21" s="444"/>
      <c r="G21" s="444"/>
      <c r="H21" s="461"/>
      <c r="I21" s="461"/>
      <c r="J21" s="316"/>
      <c r="K21" s="316"/>
      <c r="L21" s="399">
        <f t="shared" si="0"/>
        <v>0</v>
      </c>
      <c r="M21" s="399">
        <f t="shared" si="0"/>
        <v>0</v>
      </c>
      <c r="N21" s="444"/>
      <c r="O21" s="444"/>
      <c r="P21" s="444"/>
      <c r="Q21" s="444"/>
      <c r="R21" s="461">
        <v>5</v>
      </c>
      <c r="S21" s="461"/>
      <c r="T21" s="461">
        <v>2</v>
      </c>
      <c r="U21" s="485">
        <f t="shared" si="1"/>
        <v>0</v>
      </c>
    </row>
    <row r="22" spans="1:21" ht="18" customHeight="1">
      <c r="A22" s="315" t="s">
        <v>323</v>
      </c>
      <c r="B22" s="444">
        <v>3</v>
      </c>
      <c r="C22" s="444"/>
      <c r="D22" s="444">
        <v>3</v>
      </c>
      <c r="E22" s="444"/>
      <c r="F22" s="444">
        <v>2</v>
      </c>
      <c r="G22" s="444">
        <v>3</v>
      </c>
      <c r="H22" s="461"/>
      <c r="I22" s="461"/>
      <c r="J22" s="316"/>
      <c r="K22" s="316"/>
      <c r="L22" s="399">
        <f t="shared" si="0"/>
        <v>8</v>
      </c>
      <c r="M22" s="399">
        <f t="shared" si="0"/>
        <v>3</v>
      </c>
      <c r="N22" s="444"/>
      <c r="O22" s="444"/>
      <c r="P22" s="444">
        <v>5</v>
      </c>
      <c r="Q22" s="444">
        <v>3</v>
      </c>
      <c r="R22" s="461">
        <v>3</v>
      </c>
      <c r="S22" s="461">
        <v>4</v>
      </c>
      <c r="T22" s="461">
        <v>2</v>
      </c>
      <c r="U22" s="485">
        <f t="shared" si="1"/>
        <v>5.5</v>
      </c>
    </row>
    <row r="23" spans="1:21" ht="18" customHeight="1">
      <c r="A23" s="315" t="s">
        <v>324</v>
      </c>
      <c r="B23" s="444"/>
      <c r="C23" s="444"/>
      <c r="D23" s="444"/>
      <c r="E23" s="444"/>
      <c r="F23" s="444">
        <v>6</v>
      </c>
      <c r="G23" s="444"/>
      <c r="H23" s="461">
        <v>3</v>
      </c>
      <c r="I23" s="461">
        <v>1</v>
      </c>
      <c r="J23" s="316"/>
      <c r="K23" s="316"/>
      <c r="L23" s="399">
        <f t="shared" si="0"/>
        <v>9</v>
      </c>
      <c r="M23" s="399">
        <f t="shared" si="0"/>
        <v>1</v>
      </c>
      <c r="N23" s="444"/>
      <c r="O23" s="444"/>
      <c r="P23" s="444">
        <v>3</v>
      </c>
      <c r="Q23" s="444">
        <v>1</v>
      </c>
      <c r="R23" s="461">
        <v>4</v>
      </c>
      <c r="S23" s="461"/>
      <c r="T23" s="461">
        <v>2</v>
      </c>
      <c r="U23" s="485">
        <f t="shared" si="1"/>
        <v>5</v>
      </c>
    </row>
    <row r="24" spans="1:21" ht="18" customHeight="1">
      <c r="A24" s="315" t="s">
        <v>362</v>
      </c>
      <c r="B24" s="444"/>
      <c r="C24" s="444"/>
      <c r="D24" s="444">
        <v>4</v>
      </c>
      <c r="E24" s="444"/>
      <c r="F24" s="444">
        <v>4</v>
      </c>
      <c r="G24" s="444"/>
      <c r="H24" s="461"/>
      <c r="I24" s="461"/>
      <c r="J24" s="316"/>
      <c r="K24" s="316"/>
      <c r="L24" s="399">
        <f t="shared" si="0"/>
        <v>8</v>
      </c>
      <c r="M24" s="399">
        <f t="shared" si="0"/>
        <v>0</v>
      </c>
      <c r="N24" s="444"/>
      <c r="O24" s="444"/>
      <c r="P24" s="444">
        <v>4</v>
      </c>
      <c r="Q24" s="444"/>
      <c r="R24" s="465">
        <v>3</v>
      </c>
      <c r="S24" s="465">
        <v>1</v>
      </c>
      <c r="T24" s="461">
        <v>2</v>
      </c>
      <c r="U24" s="485">
        <f t="shared" si="1"/>
        <v>4</v>
      </c>
    </row>
    <row r="25" spans="1:21" ht="18" customHeight="1">
      <c r="A25" s="315" t="s">
        <v>363</v>
      </c>
      <c r="B25" s="444"/>
      <c r="C25" s="444"/>
      <c r="D25" s="444">
        <v>6</v>
      </c>
      <c r="E25" s="444">
        <v>1</v>
      </c>
      <c r="F25" s="444">
        <v>6</v>
      </c>
      <c r="G25" s="444"/>
      <c r="H25" s="461">
        <v>6</v>
      </c>
      <c r="I25" s="461">
        <v>1</v>
      </c>
      <c r="J25" s="316"/>
      <c r="K25" s="316"/>
      <c r="L25" s="399">
        <f t="shared" si="0"/>
        <v>18</v>
      </c>
      <c r="M25" s="399">
        <f t="shared" si="0"/>
        <v>2</v>
      </c>
      <c r="N25" s="444">
        <v>1</v>
      </c>
      <c r="O25" s="444"/>
      <c r="P25" s="444">
        <v>12</v>
      </c>
      <c r="Q25" s="444">
        <v>1</v>
      </c>
      <c r="R25" s="461">
        <v>6</v>
      </c>
      <c r="S25" s="461">
        <v>1</v>
      </c>
      <c r="T25" s="461">
        <v>2</v>
      </c>
      <c r="U25" s="485">
        <f t="shared" si="1"/>
        <v>10</v>
      </c>
    </row>
    <row r="26" spans="1:21" ht="18" customHeight="1">
      <c r="A26" s="315" t="s">
        <v>366</v>
      </c>
      <c r="B26" s="444"/>
      <c r="C26" s="444"/>
      <c r="D26" s="444"/>
      <c r="E26" s="444"/>
      <c r="F26" s="444"/>
      <c r="G26" s="444"/>
      <c r="H26" s="461">
        <v>3</v>
      </c>
      <c r="I26" s="461">
        <v>1</v>
      </c>
      <c r="J26" s="316">
        <v>2</v>
      </c>
      <c r="K26" s="316">
        <v>1</v>
      </c>
      <c r="L26" s="399">
        <f>J26+H26+F26+D26+B26</f>
        <v>5</v>
      </c>
      <c r="M26" s="399">
        <f>K26+I26+G26+E26+C26</f>
        <v>2</v>
      </c>
      <c r="N26" s="444"/>
      <c r="O26" s="444"/>
      <c r="P26" s="444">
        <v>2</v>
      </c>
      <c r="Q26" s="444">
        <v>1</v>
      </c>
      <c r="R26" s="461">
        <v>3</v>
      </c>
      <c r="S26" s="461"/>
      <c r="T26" s="461">
        <v>2</v>
      </c>
      <c r="U26" s="485">
        <f>((L26+M26)/T26)</f>
        <v>3.5</v>
      </c>
    </row>
    <row r="27" spans="1:21" ht="18" customHeight="1">
      <c r="A27" s="315" t="s">
        <v>364</v>
      </c>
      <c r="B27" s="444"/>
      <c r="C27" s="444"/>
      <c r="D27" s="444">
        <v>3</v>
      </c>
      <c r="E27" s="444">
        <v>1</v>
      </c>
      <c r="F27" s="444">
        <v>3</v>
      </c>
      <c r="G27" s="444">
        <v>3</v>
      </c>
      <c r="H27" s="461">
        <v>2</v>
      </c>
      <c r="I27" s="461"/>
      <c r="J27" s="316"/>
      <c r="K27" s="316"/>
      <c r="L27" s="399">
        <f t="shared" si="0"/>
        <v>8</v>
      </c>
      <c r="M27" s="399">
        <f t="shared" si="0"/>
        <v>4</v>
      </c>
      <c r="N27" s="444"/>
      <c r="O27" s="444"/>
      <c r="P27" s="444">
        <v>5</v>
      </c>
      <c r="Q27" s="444">
        <v>3</v>
      </c>
      <c r="R27" s="465">
        <v>3</v>
      </c>
      <c r="S27" s="465">
        <v>2</v>
      </c>
      <c r="T27" s="461">
        <v>2</v>
      </c>
      <c r="U27" s="485">
        <f t="shared" si="1"/>
        <v>6</v>
      </c>
    </row>
    <row r="28" spans="1:21" ht="18" customHeight="1">
      <c r="A28" s="315" t="s">
        <v>365</v>
      </c>
      <c r="B28" s="444"/>
      <c r="C28" s="444"/>
      <c r="D28" s="444">
        <v>1</v>
      </c>
      <c r="E28" s="444"/>
      <c r="F28" s="444">
        <v>1</v>
      </c>
      <c r="G28" s="444"/>
      <c r="H28" s="461"/>
      <c r="I28" s="461"/>
      <c r="J28" s="316"/>
      <c r="K28" s="316"/>
      <c r="L28" s="399">
        <f t="shared" si="0"/>
        <v>2</v>
      </c>
      <c r="M28" s="399">
        <f t="shared" si="0"/>
        <v>0</v>
      </c>
      <c r="N28" s="444"/>
      <c r="O28" s="444"/>
      <c r="P28" s="444">
        <v>1</v>
      </c>
      <c r="Q28" s="444"/>
      <c r="R28" s="465">
        <v>1</v>
      </c>
      <c r="S28" s="465"/>
      <c r="T28" s="461">
        <v>2</v>
      </c>
      <c r="U28" s="485">
        <f t="shared" si="1"/>
        <v>1</v>
      </c>
    </row>
    <row r="29" spans="1:21" ht="18" customHeight="1">
      <c r="A29" s="315" t="s">
        <v>367</v>
      </c>
      <c r="B29" s="444"/>
      <c r="C29" s="444"/>
      <c r="D29" s="444">
        <v>3</v>
      </c>
      <c r="E29" s="444">
        <v>3</v>
      </c>
      <c r="F29" s="444">
        <v>3</v>
      </c>
      <c r="G29" s="444">
        <v>2</v>
      </c>
      <c r="H29" s="461">
        <v>3</v>
      </c>
      <c r="I29" s="461">
        <v>1</v>
      </c>
      <c r="J29" s="316"/>
      <c r="K29" s="316"/>
      <c r="L29" s="399">
        <f t="shared" si="0"/>
        <v>9</v>
      </c>
      <c r="M29" s="399">
        <f t="shared" si="0"/>
        <v>6</v>
      </c>
      <c r="N29" s="444"/>
      <c r="O29" s="444"/>
      <c r="P29" s="444">
        <v>6</v>
      </c>
      <c r="Q29" s="444">
        <v>3</v>
      </c>
      <c r="R29" s="461">
        <v>3</v>
      </c>
      <c r="S29" s="461">
        <v>1</v>
      </c>
      <c r="T29" s="461">
        <v>2</v>
      </c>
      <c r="U29" s="485">
        <f t="shared" si="1"/>
        <v>7.5</v>
      </c>
    </row>
    <row r="30" spans="1:21" ht="18" customHeight="1">
      <c r="A30" s="317" t="s">
        <v>325</v>
      </c>
      <c r="B30" s="444"/>
      <c r="C30" s="444"/>
      <c r="D30" s="444">
        <v>3</v>
      </c>
      <c r="E30" s="444">
        <v>2</v>
      </c>
      <c r="F30" s="444">
        <v>5</v>
      </c>
      <c r="G30" s="444">
        <v>1</v>
      </c>
      <c r="H30" s="461"/>
      <c r="I30" s="461"/>
      <c r="J30" s="316"/>
      <c r="K30" s="316"/>
      <c r="L30" s="399">
        <f t="shared" si="0"/>
        <v>8</v>
      </c>
      <c r="M30" s="399">
        <f t="shared" si="0"/>
        <v>3</v>
      </c>
      <c r="N30" s="444"/>
      <c r="O30" s="444"/>
      <c r="P30" s="444">
        <v>5</v>
      </c>
      <c r="Q30" s="444">
        <v>1</v>
      </c>
      <c r="R30" s="461">
        <v>4</v>
      </c>
      <c r="S30" s="461"/>
      <c r="T30" s="461">
        <v>2</v>
      </c>
      <c r="U30" s="485">
        <f t="shared" si="1"/>
        <v>5.5</v>
      </c>
    </row>
    <row r="31" spans="1:21" ht="18" customHeight="1">
      <c r="A31" s="462"/>
      <c r="B31" s="463"/>
      <c r="C31" s="463"/>
      <c r="D31" s="463"/>
      <c r="E31" s="463"/>
      <c r="F31" s="463"/>
      <c r="G31" s="463"/>
      <c r="H31" s="463"/>
      <c r="I31" s="463"/>
      <c r="J31" s="464"/>
      <c r="K31" s="464"/>
      <c r="L31" s="399"/>
      <c r="M31" s="399"/>
      <c r="N31" s="463"/>
      <c r="O31" s="463"/>
      <c r="P31" s="463"/>
      <c r="Q31" s="463"/>
      <c r="R31" s="463"/>
      <c r="S31" s="463"/>
      <c r="T31" s="444"/>
      <c r="U31" s="485"/>
    </row>
    <row r="32" spans="1:21" ht="18" customHeight="1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99"/>
      <c r="M32" s="399"/>
      <c r="N32" s="316"/>
      <c r="O32" s="316"/>
      <c r="P32" s="316"/>
      <c r="Q32" s="316"/>
      <c r="R32" s="316"/>
      <c r="S32" s="400"/>
      <c r="T32" s="316"/>
      <c r="U32" s="485"/>
    </row>
    <row r="33" spans="1:21" ht="18" customHeight="1">
      <c r="A33" s="296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5"/>
      <c r="M33" s="5"/>
      <c r="N33" s="297"/>
      <c r="O33" s="297"/>
      <c r="P33" s="297"/>
      <c r="Q33" s="297"/>
      <c r="R33" s="297"/>
      <c r="S33" s="300"/>
      <c r="T33" s="297"/>
      <c r="U33" s="523"/>
    </row>
    <row r="34" spans="1:21" ht="21" customHeight="1">
      <c r="A34" s="66" t="s">
        <v>31</v>
      </c>
      <c r="B34" s="398">
        <f aca="true" t="shared" si="2" ref="B34:T34">SUM(B15:B33)</f>
        <v>3</v>
      </c>
      <c r="C34" s="398">
        <f t="shared" si="2"/>
        <v>0</v>
      </c>
      <c r="D34" s="398">
        <f t="shared" si="2"/>
        <v>39</v>
      </c>
      <c r="E34" s="398">
        <f t="shared" si="2"/>
        <v>10</v>
      </c>
      <c r="F34" s="398">
        <f t="shared" si="2"/>
        <v>45</v>
      </c>
      <c r="G34" s="398">
        <f t="shared" si="2"/>
        <v>10</v>
      </c>
      <c r="H34" s="398">
        <f t="shared" si="2"/>
        <v>29</v>
      </c>
      <c r="I34" s="398">
        <f t="shared" si="2"/>
        <v>8</v>
      </c>
      <c r="J34" s="398">
        <f t="shared" si="2"/>
        <v>7</v>
      </c>
      <c r="K34" s="398">
        <f t="shared" si="2"/>
        <v>2</v>
      </c>
      <c r="L34" s="398">
        <f t="shared" si="2"/>
        <v>123</v>
      </c>
      <c r="M34" s="398">
        <f t="shared" si="2"/>
        <v>30</v>
      </c>
      <c r="N34" s="398">
        <f t="shared" si="2"/>
        <v>2</v>
      </c>
      <c r="O34" s="398">
        <f t="shared" si="2"/>
        <v>0</v>
      </c>
      <c r="P34" s="398">
        <f t="shared" si="2"/>
        <v>70</v>
      </c>
      <c r="Q34" s="398">
        <f t="shared" si="2"/>
        <v>17</v>
      </c>
      <c r="R34" s="398">
        <f t="shared" si="2"/>
        <v>53</v>
      </c>
      <c r="S34" s="398">
        <f t="shared" si="2"/>
        <v>13</v>
      </c>
      <c r="T34" s="398">
        <f t="shared" si="2"/>
        <v>32</v>
      </c>
      <c r="U34" s="21"/>
    </row>
    <row r="36" ht="33.75" customHeight="1"/>
    <row r="37" spans="1:12" ht="12.75">
      <c r="A37" s="550" t="s">
        <v>581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</row>
    <row r="40" spans="1:12" ht="38.25" customHeight="1">
      <c r="A40" s="551" t="s">
        <v>582</v>
      </c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</row>
    <row r="43" spans="1:12" ht="12.75">
      <c r="A43" s="552" t="s">
        <v>583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</row>
    <row r="46" ht="30.75" customHeight="1"/>
    <row r="47" ht="30.75" customHeight="1"/>
    <row r="51" spans="1:21" ht="20.25" customHeight="1">
      <c r="A51" s="553" t="s">
        <v>22</v>
      </c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</row>
    <row r="52" spans="1:2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99"/>
      <c r="O52" s="499"/>
      <c r="P52" s="499"/>
      <c r="Q52" s="499"/>
      <c r="R52" s="59"/>
      <c r="S52" s="499"/>
      <c r="T52" s="557" t="s">
        <v>577</v>
      </c>
      <c r="U52" s="557"/>
    </row>
    <row r="53" spans="1:21" ht="21.75" customHeight="1">
      <c r="A53" s="554" t="s">
        <v>0</v>
      </c>
      <c r="B53" s="554"/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1"/>
    </row>
    <row r="54" spans="1:21" ht="22.5" customHeight="1">
      <c r="A54" s="555" t="s">
        <v>24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1"/>
    </row>
    <row r="55" spans="1:21" s="325" customFormat="1" ht="18" customHeight="1">
      <c r="A55" s="415" t="s">
        <v>339</v>
      </c>
      <c r="B55" s="419"/>
      <c r="C55" s="420"/>
      <c r="D55" s="420"/>
      <c r="E55" s="420"/>
      <c r="F55" s="420"/>
      <c r="G55" s="420"/>
      <c r="H55" s="420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322"/>
      <c r="U55" s="324"/>
    </row>
    <row r="56" spans="1:21" ht="12.75">
      <c r="A56" s="1"/>
      <c r="B56" s="1"/>
      <c r="C56" s="1"/>
      <c r="D56" s="1"/>
      <c r="E56" s="1"/>
      <c r="F56" s="1"/>
      <c r="G56" s="1"/>
      <c r="H56" s="1"/>
      <c r="I56" s="13"/>
      <c r="J56" s="13"/>
      <c r="K56" s="13"/>
      <c r="L56" s="39"/>
      <c r="M56" s="39"/>
      <c r="N56" s="39"/>
      <c r="O56" s="39"/>
      <c r="P56" s="39"/>
      <c r="Q56" s="39"/>
      <c r="R56" s="39"/>
      <c r="S56" s="39"/>
      <c r="T56" s="13"/>
      <c r="U56" s="12"/>
    </row>
    <row r="57" spans="1:21" s="325" customFormat="1" ht="18" customHeight="1">
      <c r="A57" s="326" t="s">
        <v>695</v>
      </c>
      <c r="B57" s="321"/>
      <c r="C57" s="327"/>
      <c r="D57" s="322"/>
      <c r="E57" s="323"/>
      <c r="F57" s="322"/>
      <c r="G57" s="322"/>
      <c r="H57" s="322"/>
      <c r="I57" s="323"/>
      <c r="J57" s="322"/>
      <c r="K57" s="323"/>
      <c r="L57" s="322"/>
      <c r="M57" s="323"/>
      <c r="N57" s="323"/>
      <c r="O57" s="323"/>
      <c r="P57" s="323"/>
      <c r="Q57" s="323"/>
      <c r="R57" s="323"/>
      <c r="S57" s="323"/>
      <c r="T57" s="322"/>
      <c r="U57" s="328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T58" s="1"/>
      <c r="U58" s="1"/>
    </row>
    <row r="59" spans="1:21" ht="12.75">
      <c r="A59" s="22"/>
      <c r="B59" s="16" t="s">
        <v>5</v>
      </c>
      <c r="C59" s="16"/>
      <c r="D59" s="16"/>
      <c r="E59" s="16"/>
      <c r="F59" s="16"/>
      <c r="G59" s="16"/>
      <c r="H59" s="16"/>
      <c r="I59" s="16"/>
      <c r="J59" s="63"/>
      <c r="K59" s="63"/>
      <c r="L59" s="24"/>
      <c r="M59" s="30"/>
      <c r="N59" s="25"/>
      <c r="O59" s="26"/>
      <c r="P59" s="25"/>
      <c r="Q59" s="26"/>
      <c r="R59" s="25"/>
      <c r="S59" s="29"/>
      <c r="T59" s="24"/>
      <c r="U59" s="22"/>
    </row>
    <row r="60" spans="1:21" ht="48.75" customHeight="1">
      <c r="A60" s="31" t="s">
        <v>25</v>
      </c>
      <c r="B60" s="9" t="s">
        <v>9</v>
      </c>
      <c r="C60" s="9"/>
      <c r="D60" s="9" t="s">
        <v>10</v>
      </c>
      <c r="E60" s="9"/>
      <c r="F60" s="9" t="s">
        <v>11</v>
      </c>
      <c r="G60" s="9"/>
      <c r="H60" s="9" t="s">
        <v>26</v>
      </c>
      <c r="I60" s="28"/>
      <c r="J60" s="64" t="s">
        <v>27</v>
      </c>
      <c r="K60" s="64"/>
      <c r="L60" s="27" t="s">
        <v>12</v>
      </c>
      <c r="M60" s="32"/>
      <c r="N60" s="28" t="s">
        <v>13</v>
      </c>
      <c r="O60" s="9"/>
      <c r="P60" s="27" t="s">
        <v>14</v>
      </c>
      <c r="Q60" s="9"/>
      <c r="R60" s="55" t="s">
        <v>28</v>
      </c>
      <c r="S60" s="28"/>
      <c r="T60" s="65" t="s">
        <v>29</v>
      </c>
      <c r="U60" s="31" t="s">
        <v>30</v>
      </c>
    </row>
    <row r="61" spans="1:21" ht="12.75">
      <c r="A61" s="23"/>
      <c r="B61" s="10" t="s">
        <v>19</v>
      </c>
      <c r="C61" s="10" t="s">
        <v>20</v>
      </c>
      <c r="D61" s="10" t="s">
        <v>19</v>
      </c>
      <c r="E61" s="10" t="s">
        <v>20</v>
      </c>
      <c r="F61" s="10" t="s">
        <v>19</v>
      </c>
      <c r="G61" s="10" t="s">
        <v>20</v>
      </c>
      <c r="H61" s="10" t="s">
        <v>19</v>
      </c>
      <c r="I61" s="10" t="s">
        <v>20</v>
      </c>
      <c r="J61" s="10" t="s">
        <v>19</v>
      </c>
      <c r="K61" s="10" t="s">
        <v>20</v>
      </c>
      <c r="L61" s="10" t="s">
        <v>19</v>
      </c>
      <c r="M61" s="10" t="s">
        <v>20</v>
      </c>
      <c r="N61" s="10" t="s">
        <v>19</v>
      </c>
      <c r="O61" s="10" t="s">
        <v>20</v>
      </c>
      <c r="P61" s="10" t="s">
        <v>19</v>
      </c>
      <c r="Q61" s="10" t="s">
        <v>20</v>
      </c>
      <c r="R61" s="10" t="s">
        <v>19</v>
      </c>
      <c r="S61" s="19" t="s">
        <v>20</v>
      </c>
      <c r="T61" s="43"/>
      <c r="U61" s="44"/>
    </row>
    <row r="62" spans="1:21" ht="38.25">
      <c r="A62" s="200" t="s">
        <v>696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7"/>
      <c r="M62" s="197"/>
      <c r="N62" s="196"/>
      <c r="O62" s="196"/>
      <c r="P62" s="196"/>
      <c r="Q62" s="196"/>
      <c r="R62" s="196"/>
      <c r="S62" s="195"/>
      <c r="T62" s="198"/>
      <c r="U62" s="199"/>
    </row>
    <row r="63" spans="1:21" s="525" customFormat="1" ht="15" customHeight="1">
      <c r="A63" s="524" t="s">
        <v>697</v>
      </c>
      <c r="B63" s="528"/>
      <c r="C63" s="528"/>
      <c r="D63" s="528"/>
      <c r="E63" s="528"/>
      <c r="F63" s="528"/>
      <c r="G63" s="528"/>
      <c r="H63" s="528"/>
      <c r="I63" s="528"/>
      <c r="J63" s="529">
        <v>1</v>
      </c>
      <c r="K63" s="529"/>
      <c r="L63" s="530">
        <f>J63+H63+F63+D63+B63</f>
        <v>1</v>
      </c>
      <c r="M63" s="530">
        <f>K63+I63+G63+E63+C63</f>
        <v>0</v>
      </c>
      <c r="N63" s="531"/>
      <c r="O63" s="531"/>
      <c r="P63" s="531"/>
      <c r="Q63" s="531"/>
      <c r="R63" s="529">
        <v>1</v>
      </c>
      <c r="S63" s="529"/>
      <c r="T63" s="528">
        <v>2</v>
      </c>
      <c r="U63" s="532">
        <f>+R63+S63/T63</f>
        <v>1</v>
      </c>
    </row>
    <row r="64" spans="1:21" s="525" customFormat="1" ht="15" customHeight="1">
      <c r="A64" s="524" t="s">
        <v>698</v>
      </c>
      <c r="B64" s="528"/>
      <c r="C64" s="528"/>
      <c r="D64" s="528"/>
      <c r="E64" s="528"/>
      <c r="F64" s="528"/>
      <c r="G64" s="528"/>
      <c r="H64" s="528"/>
      <c r="I64" s="528"/>
      <c r="J64" s="529">
        <v>2</v>
      </c>
      <c r="K64" s="529"/>
      <c r="L64" s="530">
        <f aca="true" t="shared" si="3" ref="L64:M108">J64+H64+F64+D64+B64</f>
        <v>2</v>
      </c>
      <c r="M64" s="530">
        <f t="shared" si="3"/>
        <v>0</v>
      </c>
      <c r="N64" s="531"/>
      <c r="O64" s="531"/>
      <c r="P64" s="531"/>
      <c r="Q64" s="531"/>
      <c r="R64" s="529">
        <v>1</v>
      </c>
      <c r="S64" s="529">
        <v>1</v>
      </c>
      <c r="T64" s="528">
        <v>2</v>
      </c>
      <c r="U64" s="532">
        <f aca="true" t="shared" si="4" ref="U64:U108">+R64+S64/T64</f>
        <v>1.5</v>
      </c>
    </row>
    <row r="65" spans="1:21" s="525" customFormat="1" ht="15" customHeight="1">
      <c r="A65" s="524" t="s">
        <v>699</v>
      </c>
      <c r="B65" s="528"/>
      <c r="C65" s="528"/>
      <c r="D65" s="528"/>
      <c r="E65" s="528"/>
      <c r="F65" s="528"/>
      <c r="G65" s="528"/>
      <c r="H65" s="528"/>
      <c r="I65" s="528"/>
      <c r="J65" s="529">
        <v>2</v>
      </c>
      <c r="K65" s="529"/>
      <c r="L65" s="530">
        <f t="shared" si="3"/>
        <v>2</v>
      </c>
      <c r="M65" s="530">
        <f t="shared" si="3"/>
        <v>0</v>
      </c>
      <c r="N65" s="531"/>
      <c r="O65" s="531"/>
      <c r="P65" s="531"/>
      <c r="Q65" s="531"/>
      <c r="R65" s="529">
        <v>1</v>
      </c>
      <c r="S65" s="529"/>
      <c r="T65" s="528">
        <v>2</v>
      </c>
      <c r="U65" s="532">
        <f t="shared" si="4"/>
        <v>1</v>
      </c>
    </row>
    <row r="66" spans="1:21" s="525" customFormat="1" ht="15" customHeight="1">
      <c r="A66" s="524" t="s">
        <v>700</v>
      </c>
      <c r="B66" s="528"/>
      <c r="C66" s="528"/>
      <c r="D66" s="528"/>
      <c r="E66" s="528"/>
      <c r="F66" s="528"/>
      <c r="G66" s="528"/>
      <c r="H66" s="528"/>
      <c r="I66" s="528"/>
      <c r="J66" s="529">
        <v>1</v>
      </c>
      <c r="K66" s="529"/>
      <c r="L66" s="530">
        <f t="shared" si="3"/>
        <v>1</v>
      </c>
      <c r="M66" s="530">
        <f t="shared" si="3"/>
        <v>0</v>
      </c>
      <c r="N66" s="531"/>
      <c r="O66" s="531"/>
      <c r="P66" s="531"/>
      <c r="Q66" s="531"/>
      <c r="R66" s="529">
        <v>1</v>
      </c>
      <c r="S66" s="529"/>
      <c r="T66" s="528">
        <v>2</v>
      </c>
      <c r="U66" s="532">
        <f t="shared" si="4"/>
        <v>1</v>
      </c>
    </row>
    <row r="67" spans="1:21" s="525" customFormat="1" ht="15" customHeight="1">
      <c r="A67" s="524" t="s">
        <v>701</v>
      </c>
      <c r="B67" s="528"/>
      <c r="C67" s="528"/>
      <c r="D67" s="528"/>
      <c r="E67" s="528"/>
      <c r="F67" s="528"/>
      <c r="G67" s="528"/>
      <c r="H67" s="528"/>
      <c r="I67" s="528"/>
      <c r="J67" s="529">
        <v>1</v>
      </c>
      <c r="K67" s="529"/>
      <c r="L67" s="530">
        <f t="shared" si="3"/>
        <v>1</v>
      </c>
      <c r="M67" s="530">
        <f t="shared" si="3"/>
        <v>0</v>
      </c>
      <c r="N67" s="531"/>
      <c r="O67" s="531"/>
      <c r="P67" s="531"/>
      <c r="Q67" s="531"/>
      <c r="R67" s="529">
        <v>1</v>
      </c>
      <c r="S67" s="529"/>
      <c r="T67" s="528">
        <v>2</v>
      </c>
      <c r="U67" s="532">
        <f t="shared" si="4"/>
        <v>1</v>
      </c>
    </row>
    <row r="68" spans="1:21" s="525" customFormat="1" ht="15" customHeight="1">
      <c r="A68" s="524" t="s">
        <v>702</v>
      </c>
      <c r="B68" s="528"/>
      <c r="C68" s="528"/>
      <c r="D68" s="528"/>
      <c r="E68" s="528"/>
      <c r="F68" s="528"/>
      <c r="G68" s="528"/>
      <c r="H68" s="528"/>
      <c r="I68" s="528"/>
      <c r="J68" s="529">
        <v>3</v>
      </c>
      <c r="K68" s="529"/>
      <c r="L68" s="530">
        <f t="shared" si="3"/>
        <v>3</v>
      </c>
      <c r="M68" s="530">
        <f t="shared" si="3"/>
        <v>0</v>
      </c>
      <c r="N68" s="531"/>
      <c r="O68" s="531"/>
      <c r="P68" s="531"/>
      <c r="Q68" s="531"/>
      <c r="R68" s="529">
        <v>2</v>
      </c>
      <c r="S68" s="529">
        <v>1</v>
      </c>
      <c r="T68" s="528">
        <v>2</v>
      </c>
      <c r="U68" s="532">
        <f t="shared" si="4"/>
        <v>2.5</v>
      </c>
    </row>
    <row r="69" spans="1:21" s="525" customFormat="1" ht="15" customHeight="1">
      <c r="A69" s="526" t="s">
        <v>740</v>
      </c>
      <c r="B69" s="528"/>
      <c r="C69" s="528"/>
      <c r="D69" s="528"/>
      <c r="E69" s="528"/>
      <c r="F69" s="528"/>
      <c r="G69" s="528"/>
      <c r="H69" s="528"/>
      <c r="I69" s="528"/>
      <c r="J69" s="529">
        <v>0</v>
      </c>
      <c r="K69" s="529">
        <v>0</v>
      </c>
      <c r="L69" s="530">
        <f t="shared" si="3"/>
        <v>0</v>
      </c>
      <c r="M69" s="530">
        <f t="shared" si="3"/>
        <v>0</v>
      </c>
      <c r="N69" s="531"/>
      <c r="O69" s="531"/>
      <c r="P69" s="531"/>
      <c r="Q69" s="531"/>
      <c r="R69" s="529"/>
      <c r="S69" s="529">
        <v>1</v>
      </c>
      <c r="T69" s="528">
        <v>2</v>
      </c>
      <c r="U69" s="532">
        <f t="shared" si="4"/>
        <v>0.5</v>
      </c>
    </row>
    <row r="70" spans="1:21" s="525" customFormat="1" ht="15" customHeight="1">
      <c r="A70" s="524" t="s">
        <v>703</v>
      </c>
      <c r="B70" s="528"/>
      <c r="C70" s="528"/>
      <c r="D70" s="528"/>
      <c r="E70" s="528"/>
      <c r="F70" s="528"/>
      <c r="G70" s="528"/>
      <c r="H70" s="528"/>
      <c r="I70" s="528"/>
      <c r="J70" s="529">
        <v>1</v>
      </c>
      <c r="K70" s="529"/>
      <c r="L70" s="530">
        <f t="shared" si="3"/>
        <v>1</v>
      </c>
      <c r="M70" s="530">
        <f t="shared" si="3"/>
        <v>0</v>
      </c>
      <c r="N70" s="531"/>
      <c r="O70" s="531"/>
      <c r="P70" s="531"/>
      <c r="Q70" s="531"/>
      <c r="R70" s="529">
        <v>1</v>
      </c>
      <c r="S70" s="529"/>
      <c r="T70" s="528">
        <v>2</v>
      </c>
      <c r="U70" s="532">
        <f t="shared" si="4"/>
        <v>1</v>
      </c>
    </row>
    <row r="71" spans="1:21" s="525" customFormat="1" ht="15" customHeight="1">
      <c r="A71" s="524" t="s">
        <v>704</v>
      </c>
      <c r="B71" s="528"/>
      <c r="C71" s="528"/>
      <c r="D71" s="528"/>
      <c r="E71" s="528"/>
      <c r="F71" s="528"/>
      <c r="G71" s="528"/>
      <c r="H71" s="528"/>
      <c r="I71" s="528"/>
      <c r="J71" s="529">
        <v>3</v>
      </c>
      <c r="K71" s="529"/>
      <c r="L71" s="530">
        <f t="shared" si="3"/>
        <v>3</v>
      </c>
      <c r="M71" s="530">
        <f t="shared" si="3"/>
        <v>0</v>
      </c>
      <c r="N71" s="531"/>
      <c r="O71" s="531"/>
      <c r="P71" s="531"/>
      <c r="Q71" s="531"/>
      <c r="R71" s="529">
        <v>2</v>
      </c>
      <c r="S71" s="529">
        <v>1</v>
      </c>
      <c r="T71" s="528">
        <v>2</v>
      </c>
      <c r="U71" s="532">
        <f t="shared" si="4"/>
        <v>2.5</v>
      </c>
    </row>
    <row r="72" spans="1:21" s="525" customFormat="1" ht="15" customHeight="1">
      <c r="A72" s="524" t="s">
        <v>705</v>
      </c>
      <c r="B72" s="528"/>
      <c r="C72" s="528"/>
      <c r="D72" s="528"/>
      <c r="E72" s="528"/>
      <c r="F72" s="528"/>
      <c r="G72" s="528"/>
      <c r="H72" s="528"/>
      <c r="I72" s="528"/>
      <c r="J72" s="529">
        <v>1</v>
      </c>
      <c r="K72" s="529">
        <v>1</v>
      </c>
      <c r="L72" s="530">
        <f t="shared" si="3"/>
        <v>1</v>
      </c>
      <c r="M72" s="530">
        <f t="shared" si="3"/>
        <v>1</v>
      </c>
      <c r="N72" s="531"/>
      <c r="O72" s="531"/>
      <c r="P72" s="531"/>
      <c r="Q72" s="531"/>
      <c r="R72" s="529">
        <v>2</v>
      </c>
      <c r="S72" s="529">
        <v>1</v>
      </c>
      <c r="T72" s="528">
        <v>2</v>
      </c>
      <c r="U72" s="532">
        <f t="shared" si="4"/>
        <v>2.5</v>
      </c>
    </row>
    <row r="73" spans="1:21" s="525" customFormat="1" ht="15" customHeight="1">
      <c r="A73" s="524" t="s">
        <v>706</v>
      </c>
      <c r="B73" s="528"/>
      <c r="C73" s="528"/>
      <c r="D73" s="528"/>
      <c r="E73" s="528"/>
      <c r="F73" s="528"/>
      <c r="G73" s="528"/>
      <c r="H73" s="528"/>
      <c r="I73" s="528"/>
      <c r="J73" s="529">
        <v>4</v>
      </c>
      <c r="K73" s="529">
        <v>1</v>
      </c>
      <c r="L73" s="530">
        <f t="shared" si="3"/>
        <v>4</v>
      </c>
      <c r="M73" s="530">
        <f t="shared" si="3"/>
        <v>1</v>
      </c>
      <c r="N73" s="531"/>
      <c r="O73" s="531"/>
      <c r="P73" s="531"/>
      <c r="Q73" s="531"/>
      <c r="R73" s="529">
        <v>6</v>
      </c>
      <c r="S73" s="529"/>
      <c r="T73" s="528">
        <v>2</v>
      </c>
      <c r="U73" s="532">
        <f t="shared" si="4"/>
        <v>6</v>
      </c>
    </row>
    <row r="74" spans="1:21" s="525" customFormat="1" ht="15" customHeight="1">
      <c r="A74" s="524" t="s">
        <v>707</v>
      </c>
      <c r="B74" s="528"/>
      <c r="C74" s="528"/>
      <c r="D74" s="528"/>
      <c r="E74" s="528"/>
      <c r="F74" s="528"/>
      <c r="G74" s="528"/>
      <c r="H74" s="528"/>
      <c r="I74" s="528"/>
      <c r="J74" s="529">
        <v>4</v>
      </c>
      <c r="K74" s="529"/>
      <c r="L74" s="530">
        <f t="shared" si="3"/>
        <v>4</v>
      </c>
      <c r="M74" s="530">
        <f t="shared" si="3"/>
        <v>0</v>
      </c>
      <c r="N74" s="531"/>
      <c r="O74" s="531"/>
      <c r="P74" s="531">
        <v>3</v>
      </c>
      <c r="Q74" s="531">
        <v>3</v>
      </c>
      <c r="R74" s="529">
        <v>0</v>
      </c>
      <c r="S74" s="529">
        <v>0</v>
      </c>
      <c r="T74" s="528">
        <v>2</v>
      </c>
      <c r="U74" s="532">
        <f t="shared" si="4"/>
        <v>0</v>
      </c>
    </row>
    <row r="75" spans="1:21" s="525" customFormat="1" ht="15" customHeight="1">
      <c r="A75" s="524" t="s">
        <v>708</v>
      </c>
      <c r="B75" s="528"/>
      <c r="C75" s="528"/>
      <c r="D75" s="528"/>
      <c r="E75" s="528"/>
      <c r="F75" s="528"/>
      <c r="G75" s="528"/>
      <c r="H75" s="528"/>
      <c r="I75" s="528"/>
      <c r="J75" s="529">
        <v>3</v>
      </c>
      <c r="K75" s="529"/>
      <c r="L75" s="530">
        <f t="shared" si="3"/>
        <v>3</v>
      </c>
      <c r="M75" s="530">
        <f t="shared" si="3"/>
        <v>0</v>
      </c>
      <c r="N75" s="531"/>
      <c r="O75" s="531"/>
      <c r="P75" s="531"/>
      <c r="Q75" s="531"/>
      <c r="R75" s="529">
        <v>4</v>
      </c>
      <c r="S75" s="529">
        <v>1</v>
      </c>
      <c r="T75" s="528">
        <v>2</v>
      </c>
      <c r="U75" s="532">
        <f t="shared" si="4"/>
        <v>4.5</v>
      </c>
    </row>
    <row r="76" spans="1:21" s="525" customFormat="1" ht="15" customHeight="1">
      <c r="A76" s="526" t="s">
        <v>741</v>
      </c>
      <c r="B76" s="528"/>
      <c r="C76" s="528"/>
      <c r="D76" s="528"/>
      <c r="E76" s="528"/>
      <c r="F76" s="528"/>
      <c r="G76" s="528"/>
      <c r="H76" s="528"/>
      <c r="I76" s="528"/>
      <c r="J76" s="529">
        <v>0</v>
      </c>
      <c r="K76" s="529">
        <v>0</v>
      </c>
      <c r="L76" s="530">
        <f t="shared" si="3"/>
        <v>0</v>
      </c>
      <c r="M76" s="530">
        <f t="shared" si="3"/>
        <v>0</v>
      </c>
      <c r="N76" s="531"/>
      <c r="O76" s="531"/>
      <c r="P76" s="531"/>
      <c r="Q76" s="531"/>
      <c r="R76" s="529">
        <v>1</v>
      </c>
      <c r="S76" s="529"/>
      <c r="T76" s="528">
        <v>2</v>
      </c>
      <c r="U76" s="532">
        <f t="shared" si="4"/>
        <v>1</v>
      </c>
    </row>
    <row r="77" spans="1:21" s="525" customFormat="1" ht="15" customHeight="1">
      <c r="A77" s="524" t="s">
        <v>710</v>
      </c>
      <c r="B77" s="528"/>
      <c r="C77" s="528"/>
      <c r="D77" s="528"/>
      <c r="E77" s="528"/>
      <c r="F77" s="528"/>
      <c r="G77" s="528"/>
      <c r="H77" s="528"/>
      <c r="I77" s="528"/>
      <c r="J77" s="529">
        <v>1</v>
      </c>
      <c r="K77" s="529"/>
      <c r="L77" s="530">
        <f>J77+H77+F77+D77+B77</f>
        <v>1</v>
      </c>
      <c r="M77" s="530">
        <f>K77+I77+G77+E77+C77</f>
        <v>0</v>
      </c>
      <c r="N77" s="531"/>
      <c r="O77" s="531"/>
      <c r="P77" s="531"/>
      <c r="Q77" s="531"/>
      <c r="R77" s="529">
        <v>1</v>
      </c>
      <c r="S77" s="529">
        <v>1</v>
      </c>
      <c r="T77" s="528">
        <v>2</v>
      </c>
      <c r="U77" s="532">
        <f t="shared" si="4"/>
        <v>1.5</v>
      </c>
    </row>
    <row r="78" spans="1:21" s="525" customFormat="1" ht="15" customHeight="1">
      <c r="A78" s="526" t="s">
        <v>742</v>
      </c>
      <c r="B78" s="528"/>
      <c r="C78" s="528"/>
      <c r="D78" s="528"/>
      <c r="E78" s="528"/>
      <c r="F78" s="528"/>
      <c r="G78" s="528"/>
      <c r="H78" s="528"/>
      <c r="I78" s="528"/>
      <c r="J78" s="529">
        <v>0</v>
      </c>
      <c r="K78" s="529">
        <v>0</v>
      </c>
      <c r="L78" s="530">
        <f>J78+H78+F78+D78+B78</f>
        <v>0</v>
      </c>
      <c r="M78" s="530">
        <f t="shared" si="3"/>
        <v>0</v>
      </c>
      <c r="N78" s="531"/>
      <c r="O78" s="531"/>
      <c r="P78" s="531"/>
      <c r="Q78" s="531"/>
      <c r="R78" s="529"/>
      <c r="S78" s="529">
        <v>1</v>
      </c>
      <c r="T78" s="528">
        <v>2</v>
      </c>
      <c r="U78" s="532">
        <f t="shared" si="4"/>
        <v>0.5</v>
      </c>
    </row>
    <row r="79" spans="1:21" s="525" customFormat="1" ht="15" customHeight="1">
      <c r="A79" s="524" t="s">
        <v>709</v>
      </c>
      <c r="B79" s="528"/>
      <c r="C79" s="528"/>
      <c r="D79" s="528"/>
      <c r="E79" s="528"/>
      <c r="F79" s="528"/>
      <c r="G79" s="528"/>
      <c r="H79" s="528"/>
      <c r="I79" s="528"/>
      <c r="J79" s="529">
        <v>2</v>
      </c>
      <c r="K79" s="529">
        <v>2</v>
      </c>
      <c r="L79" s="530">
        <f t="shared" si="3"/>
        <v>2</v>
      </c>
      <c r="M79" s="530">
        <f t="shared" si="3"/>
        <v>2</v>
      </c>
      <c r="N79" s="531"/>
      <c r="O79" s="531"/>
      <c r="P79" s="531"/>
      <c r="Q79" s="531"/>
      <c r="R79" s="529">
        <v>1</v>
      </c>
      <c r="S79" s="529">
        <v>2</v>
      </c>
      <c r="T79" s="528">
        <v>2</v>
      </c>
      <c r="U79" s="532">
        <f t="shared" si="4"/>
        <v>2</v>
      </c>
    </row>
    <row r="80" spans="1:21" s="525" customFormat="1" ht="15" customHeight="1">
      <c r="A80" s="524" t="s">
        <v>711</v>
      </c>
      <c r="B80" s="528"/>
      <c r="C80" s="528"/>
      <c r="D80" s="528"/>
      <c r="E80" s="528"/>
      <c r="F80" s="528"/>
      <c r="G80" s="528"/>
      <c r="H80" s="528"/>
      <c r="I80" s="528"/>
      <c r="J80" s="529">
        <v>1</v>
      </c>
      <c r="K80" s="529">
        <v>1</v>
      </c>
      <c r="L80" s="530">
        <f t="shared" si="3"/>
        <v>1</v>
      </c>
      <c r="M80" s="530">
        <f t="shared" si="3"/>
        <v>1</v>
      </c>
      <c r="N80" s="531"/>
      <c r="O80" s="531"/>
      <c r="P80" s="531"/>
      <c r="Q80" s="531"/>
      <c r="R80" s="529">
        <v>1</v>
      </c>
      <c r="S80" s="529">
        <v>1</v>
      </c>
      <c r="T80" s="528">
        <v>2</v>
      </c>
      <c r="U80" s="532">
        <f t="shared" si="4"/>
        <v>1.5</v>
      </c>
    </row>
    <row r="81" spans="1:21" s="525" customFormat="1" ht="15" customHeight="1">
      <c r="A81" s="524" t="s">
        <v>712</v>
      </c>
      <c r="B81" s="528"/>
      <c r="C81" s="528"/>
      <c r="D81" s="528"/>
      <c r="E81" s="528"/>
      <c r="F81" s="528"/>
      <c r="G81" s="528"/>
      <c r="H81" s="528"/>
      <c r="I81" s="528"/>
      <c r="J81" s="529">
        <v>1</v>
      </c>
      <c r="K81" s="529"/>
      <c r="L81" s="530">
        <f t="shared" si="3"/>
        <v>1</v>
      </c>
      <c r="M81" s="530">
        <f t="shared" si="3"/>
        <v>0</v>
      </c>
      <c r="N81" s="531"/>
      <c r="O81" s="531"/>
      <c r="P81" s="531"/>
      <c r="Q81" s="531"/>
      <c r="R81" s="529"/>
      <c r="S81" s="529"/>
      <c r="T81" s="528">
        <v>2</v>
      </c>
      <c r="U81" s="532">
        <f t="shared" si="4"/>
        <v>0</v>
      </c>
    </row>
    <row r="82" spans="1:21" s="525" customFormat="1" ht="15" customHeight="1">
      <c r="A82" s="524" t="s">
        <v>713</v>
      </c>
      <c r="B82" s="528"/>
      <c r="C82" s="528"/>
      <c r="D82" s="528"/>
      <c r="E82" s="528"/>
      <c r="F82" s="528"/>
      <c r="G82" s="528"/>
      <c r="H82" s="528"/>
      <c r="I82" s="528"/>
      <c r="J82" s="529">
        <v>3</v>
      </c>
      <c r="K82" s="529"/>
      <c r="L82" s="530">
        <f t="shared" si="3"/>
        <v>3</v>
      </c>
      <c r="M82" s="530">
        <f t="shared" si="3"/>
        <v>0</v>
      </c>
      <c r="N82" s="531"/>
      <c r="O82" s="531"/>
      <c r="P82" s="531"/>
      <c r="Q82" s="531"/>
      <c r="R82" s="529">
        <v>2</v>
      </c>
      <c r="S82" s="529"/>
      <c r="T82" s="528">
        <v>2</v>
      </c>
      <c r="U82" s="532">
        <f t="shared" si="4"/>
        <v>2</v>
      </c>
    </row>
    <row r="83" spans="1:21" s="525" customFormat="1" ht="15" customHeight="1">
      <c r="A83" s="524" t="s">
        <v>714</v>
      </c>
      <c r="B83" s="528"/>
      <c r="C83" s="528"/>
      <c r="D83" s="528"/>
      <c r="E83" s="528"/>
      <c r="F83" s="528"/>
      <c r="G83" s="528"/>
      <c r="H83" s="528"/>
      <c r="I83" s="528"/>
      <c r="J83" s="529">
        <v>2</v>
      </c>
      <c r="K83" s="529">
        <v>1</v>
      </c>
      <c r="L83" s="530">
        <f t="shared" si="3"/>
        <v>2</v>
      </c>
      <c r="M83" s="530">
        <f t="shared" si="3"/>
        <v>1</v>
      </c>
      <c r="N83" s="531"/>
      <c r="O83" s="531"/>
      <c r="P83" s="531"/>
      <c r="Q83" s="531"/>
      <c r="R83" s="529">
        <v>2</v>
      </c>
      <c r="S83" s="529"/>
      <c r="T83" s="528">
        <v>2</v>
      </c>
      <c r="U83" s="532">
        <f t="shared" si="4"/>
        <v>2</v>
      </c>
    </row>
    <row r="84" spans="1:21" s="525" customFormat="1" ht="15" customHeight="1">
      <c r="A84" s="524" t="s">
        <v>715</v>
      </c>
      <c r="B84" s="528"/>
      <c r="C84" s="528"/>
      <c r="D84" s="528"/>
      <c r="E84" s="528"/>
      <c r="F84" s="528"/>
      <c r="G84" s="528"/>
      <c r="H84" s="528"/>
      <c r="I84" s="528"/>
      <c r="J84" s="529"/>
      <c r="K84" s="529">
        <v>2</v>
      </c>
      <c r="L84" s="530">
        <f t="shared" si="3"/>
        <v>0</v>
      </c>
      <c r="M84" s="530">
        <f t="shared" si="3"/>
        <v>2</v>
      </c>
      <c r="N84" s="531"/>
      <c r="O84" s="531"/>
      <c r="P84" s="531"/>
      <c r="Q84" s="531"/>
      <c r="R84" s="529">
        <v>2</v>
      </c>
      <c r="S84" s="529"/>
      <c r="T84" s="528">
        <v>2</v>
      </c>
      <c r="U84" s="532">
        <f t="shared" si="4"/>
        <v>2</v>
      </c>
    </row>
    <row r="85" spans="1:21" s="525" customFormat="1" ht="15" customHeight="1">
      <c r="A85" s="524" t="s">
        <v>716</v>
      </c>
      <c r="B85" s="528"/>
      <c r="C85" s="528"/>
      <c r="D85" s="528"/>
      <c r="E85" s="528"/>
      <c r="F85" s="528"/>
      <c r="G85" s="528"/>
      <c r="H85" s="528"/>
      <c r="I85" s="528"/>
      <c r="J85" s="529">
        <v>1</v>
      </c>
      <c r="K85" s="529">
        <v>1</v>
      </c>
      <c r="L85" s="530">
        <f t="shared" si="3"/>
        <v>1</v>
      </c>
      <c r="M85" s="530">
        <f t="shared" si="3"/>
        <v>1</v>
      </c>
      <c r="N85" s="531"/>
      <c r="O85" s="531"/>
      <c r="P85" s="531"/>
      <c r="Q85" s="531"/>
      <c r="R85" s="529">
        <v>2</v>
      </c>
      <c r="S85" s="529"/>
      <c r="T85" s="528">
        <v>2</v>
      </c>
      <c r="U85" s="532">
        <f t="shared" si="4"/>
        <v>2</v>
      </c>
    </row>
    <row r="86" spans="1:21" s="525" customFormat="1" ht="15" customHeight="1">
      <c r="A86" s="524" t="s">
        <v>717</v>
      </c>
      <c r="B86" s="528"/>
      <c r="C86" s="528"/>
      <c r="D86" s="528"/>
      <c r="E86" s="528"/>
      <c r="F86" s="528"/>
      <c r="G86" s="528"/>
      <c r="H86" s="528"/>
      <c r="I86" s="528"/>
      <c r="J86" s="529">
        <v>1</v>
      </c>
      <c r="K86" s="529">
        <v>1</v>
      </c>
      <c r="L86" s="530">
        <f t="shared" si="3"/>
        <v>1</v>
      </c>
      <c r="M86" s="530">
        <f t="shared" si="3"/>
        <v>1</v>
      </c>
      <c r="N86" s="531"/>
      <c r="O86" s="531"/>
      <c r="P86" s="531"/>
      <c r="Q86" s="531"/>
      <c r="R86" s="529">
        <v>1</v>
      </c>
      <c r="S86" s="529">
        <v>1</v>
      </c>
      <c r="T86" s="528">
        <v>2</v>
      </c>
      <c r="U86" s="532">
        <f t="shared" si="4"/>
        <v>1.5</v>
      </c>
    </row>
    <row r="87" spans="1:21" s="525" customFormat="1" ht="15" customHeight="1">
      <c r="A87" s="524" t="s">
        <v>718</v>
      </c>
      <c r="B87" s="528"/>
      <c r="C87" s="528"/>
      <c r="D87" s="528"/>
      <c r="E87" s="528"/>
      <c r="F87" s="528"/>
      <c r="G87" s="528"/>
      <c r="H87" s="528"/>
      <c r="I87" s="528"/>
      <c r="J87" s="529">
        <v>5</v>
      </c>
      <c r="K87" s="529">
        <v>2</v>
      </c>
      <c r="L87" s="530">
        <f t="shared" si="3"/>
        <v>5</v>
      </c>
      <c r="M87" s="530">
        <f t="shared" si="3"/>
        <v>2</v>
      </c>
      <c r="N87" s="531"/>
      <c r="O87" s="531"/>
      <c r="P87" s="531"/>
      <c r="Q87" s="531"/>
      <c r="R87" s="529">
        <v>5</v>
      </c>
      <c r="S87" s="529"/>
      <c r="T87" s="528">
        <v>2</v>
      </c>
      <c r="U87" s="532">
        <f t="shared" si="4"/>
        <v>5</v>
      </c>
    </row>
    <row r="88" spans="1:21" s="525" customFormat="1" ht="15" customHeight="1">
      <c r="A88" s="524" t="s">
        <v>719</v>
      </c>
      <c r="B88" s="528"/>
      <c r="C88" s="528"/>
      <c r="D88" s="528"/>
      <c r="E88" s="528"/>
      <c r="F88" s="528"/>
      <c r="G88" s="528"/>
      <c r="H88" s="528"/>
      <c r="I88" s="528"/>
      <c r="J88" s="529">
        <v>4</v>
      </c>
      <c r="K88" s="529">
        <v>5</v>
      </c>
      <c r="L88" s="530">
        <f t="shared" si="3"/>
        <v>4</v>
      </c>
      <c r="M88" s="530">
        <f t="shared" si="3"/>
        <v>5</v>
      </c>
      <c r="N88" s="531"/>
      <c r="O88" s="531"/>
      <c r="P88" s="531"/>
      <c r="Q88" s="531"/>
      <c r="R88" s="529">
        <v>7</v>
      </c>
      <c r="S88" s="529"/>
      <c r="T88" s="528">
        <v>2</v>
      </c>
      <c r="U88" s="532">
        <f t="shared" si="4"/>
        <v>7</v>
      </c>
    </row>
    <row r="89" spans="1:21" s="525" customFormat="1" ht="15" customHeight="1">
      <c r="A89" s="524" t="s">
        <v>720</v>
      </c>
      <c r="B89" s="528"/>
      <c r="C89" s="528"/>
      <c r="D89" s="528"/>
      <c r="E89" s="528"/>
      <c r="F89" s="528"/>
      <c r="G89" s="528"/>
      <c r="H89" s="528"/>
      <c r="I89" s="528"/>
      <c r="J89" s="529">
        <v>3</v>
      </c>
      <c r="K89" s="529"/>
      <c r="L89" s="530">
        <f t="shared" si="3"/>
        <v>3</v>
      </c>
      <c r="M89" s="530">
        <f t="shared" si="3"/>
        <v>0</v>
      </c>
      <c r="N89" s="531"/>
      <c r="O89" s="531"/>
      <c r="P89" s="531"/>
      <c r="Q89" s="531"/>
      <c r="R89" s="529"/>
      <c r="S89" s="529">
        <v>1</v>
      </c>
      <c r="T89" s="528">
        <v>2</v>
      </c>
      <c r="U89" s="532">
        <f t="shared" si="4"/>
        <v>0.5</v>
      </c>
    </row>
    <row r="90" spans="1:21" s="525" customFormat="1" ht="15" customHeight="1">
      <c r="A90" s="524" t="s">
        <v>721</v>
      </c>
      <c r="B90" s="528"/>
      <c r="C90" s="528"/>
      <c r="D90" s="528"/>
      <c r="E90" s="528"/>
      <c r="F90" s="528"/>
      <c r="G90" s="528"/>
      <c r="H90" s="528"/>
      <c r="I90" s="528"/>
      <c r="J90" s="529">
        <v>2</v>
      </c>
      <c r="K90" s="529"/>
      <c r="L90" s="530">
        <f t="shared" si="3"/>
        <v>2</v>
      </c>
      <c r="M90" s="530">
        <f t="shared" si="3"/>
        <v>0</v>
      </c>
      <c r="N90" s="531"/>
      <c r="O90" s="531"/>
      <c r="P90" s="531"/>
      <c r="Q90" s="531"/>
      <c r="R90" s="529">
        <v>1</v>
      </c>
      <c r="S90" s="529"/>
      <c r="T90" s="528">
        <v>2</v>
      </c>
      <c r="U90" s="532">
        <f t="shared" si="4"/>
        <v>1</v>
      </c>
    </row>
    <row r="91" spans="1:21" s="525" customFormat="1" ht="15" customHeight="1">
      <c r="A91" s="524" t="s">
        <v>722</v>
      </c>
      <c r="B91" s="528"/>
      <c r="C91" s="528"/>
      <c r="D91" s="528"/>
      <c r="E91" s="528"/>
      <c r="F91" s="528"/>
      <c r="G91" s="528"/>
      <c r="H91" s="528"/>
      <c r="I91" s="528"/>
      <c r="J91" s="529">
        <v>1</v>
      </c>
      <c r="K91" s="529">
        <v>3</v>
      </c>
      <c r="L91" s="530">
        <f t="shared" si="3"/>
        <v>1</v>
      </c>
      <c r="M91" s="530">
        <f t="shared" si="3"/>
        <v>3</v>
      </c>
      <c r="N91" s="531"/>
      <c r="O91" s="531"/>
      <c r="P91" s="531"/>
      <c r="Q91" s="531"/>
      <c r="R91" s="529">
        <v>3</v>
      </c>
      <c r="S91" s="529">
        <v>1</v>
      </c>
      <c r="T91" s="528">
        <v>2</v>
      </c>
      <c r="U91" s="532">
        <f t="shared" si="4"/>
        <v>3.5</v>
      </c>
    </row>
    <row r="92" spans="1:21" s="525" customFormat="1" ht="15" customHeight="1">
      <c r="A92" s="524" t="s">
        <v>723</v>
      </c>
      <c r="B92" s="528"/>
      <c r="C92" s="528"/>
      <c r="D92" s="528"/>
      <c r="E92" s="528"/>
      <c r="F92" s="528"/>
      <c r="G92" s="528"/>
      <c r="H92" s="528"/>
      <c r="I92" s="528"/>
      <c r="J92" s="529">
        <v>1</v>
      </c>
      <c r="K92" s="529">
        <v>1</v>
      </c>
      <c r="L92" s="530">
        <f t="shared" si="3"/>
        <v>1</v>
      </c>
      <c r="M92" s="530">
        <f t="shared" si="3"/>
        <v>1</v>
      </c>
      <c r="N92" s="531"/>
      <c r="O92" s="531"/>
      <c r="P92" s="531"/>
      <c r="Q92" s="531"/>
      <c r="R92" s="529"/>
      <c r="S92" s="529"/>
      <c r="T92" s="528">
        <v>2</v>
      </c>
      <c r="U92" s="532">
        <f t="shared" si="4"/>
        <v>0</v>
      </c>
    </row>
    <row r="93" spans="1:21" s="525" customFormat="1" ht="15" customHeight="1">
      <c r="A93" s="524" t="s">
        <v>724</v>
      </c>
      <c r="B93" s="528"/>
      <c r="C93" s="528"/>
      <c r="D93" s="528"/>
      <c r="E93" s="528"/>
      <c r="F93" s="528"/>
      <c r="G93" s="528"/>
      <c r="H93" s="528"/>
      <c r="I93" s="528"/>
      <c r="J93" s="529">
        <v>1</v>
      </c>
      <c r="K93" s="529"/>
      <c r="L93" s="530">
        <f t="shared" si="3"/>
        <v>1</v>
      </c>
      <c r="M93" s="530">
        <f t="shared" si="3"/>
        <v>0</v>
      </c>
      <c r="N93" s="531"/>
      <c r="O93" s="531"/>
      <c r="P93" s="531"/>
      <c r="Q93" s="531"/>
      <c r="R93" s="529">
        <v>4</v>
      </c>
      <c r="S93" s="529"/>
      <c r="T93" s="528">
        <v>2</v>
      </c>
      <c r="U93" s="532">
        <f t="shared" si="4"/>
        <v>4</v>
      </c>
    </row>
    <row r="94" spans="1:21" s="525" customFormat="1" ht="15" customHeight="1">
      <c r="A94" s="524" t="s">
        <v>725</v>
      </c>
      <c r="B94" s="528"/>
      <c r="C94" s="528"/>
      <c r="D94" s="528"/>
      <c r="E94" s="528"/>
      <c r="F94" s="528"/>
      <c r="G94" s="528"/>
      <c r="H94" s="528"/>
      <c r="I94" s="528"/>
      <c r="J94" s="529">
        <v>5</v>
      </c>
      <c r="K94" s="529"/>
      <c r="L94" s="530">
        <f t="shared" si="3"/>
        <v>5</v>
      </c>
      <c r="M94" s="530">
        <f t="shared" si="3"/>
        <v>0</v>
      </c>
      <c r="N94" s="531"/>
      <c r="O94" s="531"/>
      <c r="P94" s="531"/>
      <c r="Q94" s="531"/>
      <c r="R94" s="529">
        <v>4</v>
      </c>
      <c r="S94" s="529"/>
      <c r="T94" s="528">
        <v>2</v>
      </c>
      <c r="U94" s="532">
        <f t="shared" si="4"/>
        <v>4</v>
      </c>
    </row>
    <row r="95" spans="1:21" s="525" customFormat="1" ht="15" customHeight="1">
      <c r="A95" s="524" t="s">
        <v>726</v>
      </c>
      <c r="B95" s="528"/>
      <c r="C95" s="528"/>
      <c r="D95" s="528"/>
      <c r="E95" s="528"/>
      <c r="F95" s="528"/>
      <c r="G95" s="528"/>
      <c r="H95" s="528"/>
      <c r="I95" s="528"/>
      <c r="J95" s="529">
        <v>1</v>
      </c>
      <c r="K95" s="529"/>
      <c r="L95" s="530">
        <f t="shared" si="3"/>
        <v>1</v>
      </c>
      <c r="M95" s="530">
        <f t="shared" si="3"/>
        <v>0</v>
      </c>
      <c r="N95" s="531"/>
      <c r="O95" s="531"/>
      <c r="P95" s="531"/>
      <c r="Q95" s="531"/>
      <c r="R95" s="529">
        <v>1</v>
      </c>
      <c r="S95" s="529"/>
      <c r="T95" s="528">
        <v>2</v>
      </c>
      <c r="U95" s="532">
        <f t="shared" si="4"/>
        <v>1</v>
      </c>
    </row>
    <row r="96" spans="1:21" s="525" customFormat="1" ht="15" customHeight="1">
      <c r="A96" s="524" t="s">
        <v>727</v>
      </c>
      <c r="B96" s="528"/>
      <c r="C96" s="528"/>
      <c r="D96" s="528"/>
      <c r="E96" s="528"/>
      <c r="F96" s="528"/>
      <c r="G96" s="528"/>
      <c r="H96" s="528"/>
      <c r="I96" s="528"/>
      <c r="J96" s="529">
        <v>1</v>
      </c>
      <c r="K96" s="529"/>
      <c r="L96" s="530">
        <f t="shared" si="3"/>
        <v>1</v>
      </c>
      <c r="M96" s="530">
        <f t="shared" si="3"/>
        <v>0</v>
      </c>
      <c r="N96" s="531"/>
      <c r="O96" s="531"/>
      <c r="P96" s="531"/>
      <c r="Q96" s="531"/>
      <c r="R96" s="529">
        <v>1</v>
      </c>
      <c r="S96" s="529"/>
      <c r="T96" s="528">
        <v>2</v>
      </c>
      <c r="U96" s="532">
        <f t="shared" si="4"/>
        <v>1</v>
      </c>
    </row>
    <row r="97" spans="1:21" s="525" customFormat="1" ht="15" customHeight="1">
      <c r="A97" s="524" t="s">
        <v>728</v>
      </c>
      <c r="B97" s="528"/>
      <c r="C97" s="528"/>
      <c r="D97" s="528"/>
      <c r="E97" s="528"/>
      <c r="F97" s="528"/>
      <c r="G97" s="528"/>
      <c r="H97" s="528"/>
      <c r="I97" s="528"/>
      <c r="J97" s="529">
        <v>1</v>
      </c>
      <c r="K97" s="529"/>
      <c r="L97" s="530">
        <f t="shared" si="3"/>
        <v>1</v>
      </c>
      <c r="M97" s="530">
        <f t="shared" si="3"/>
        <v>0</v>
      </c>
      <c r="N97" s="531"/>
      <c r="O97" s="531"/>
      <c r="P97" s="531"/>
      <c r="Q97" s="531"/>
      <c r="R97" s="529">
        <v>1</v>
      </c>
      <c r="S97" s="529"/>
      <c r="T97" s="528">
        <v>2</v>
      </c>
      <c r="U97" s="532">
        <f t="shared" si="4"/>
        <v>1</v>
      </c>
    </row>
    <row r="98" spans="1:21" s="525" customFormat="1" ht="15" customHeight="1">
      <c r="A98" s="524" t="s">
        <v>729</v>
      </c>
      <c r="B98" s="528"/>
      <c r="C98" s="528"/>
      <c r="D98" s="528"/>
      <c r="E98" s="528"/>
      <c r="F98" s="528"/>
      <c r="G98" s="528"/>
      <c r="H98" s="528"/>
      <c r="I98" s="528"/>
      <c r="J98" s="529">
        <v>6</v>
      </c>
      <c r="K98" s="529"/>
      <c r="L98" s="530">
        <f t="shared" si="3"/>
        <v>6</v>
      </c>
      <c r="M98" s="530">
        <f t="shared" si="3"/>
        <v>0</v>
      </c>
      <c r="N98" s="531"/>
      <c r="O98" s="531"/>
      <c r="P98" s="531"/>
      <c r="Q98" s="531"/>
      <c r="R98" s="529">
        <v>3</v>
      </c>
      <c r="S98" s="529"/>
      <c r="T98" s="528">
        <v>2</v>
      </c>
      <c r="U98" s="532">
        <f t="shared" si="4"/>
        <v>3</v>
      </c>
    </row>
    <row r="99" spans="1:21" s="525" customFormat="1" ht="15" customHeight="1">
      <c r="A99" s="524" t="s">
        <v>730</v>
      </c>
      <c r="B99" s="528"/>
      <c r="C99" s="528"/>
      <c r="D99" s="528"/>
      <c r="E99" s="528"/>
      <c r="F99" s="528"/>
      <c r="G99" s="528"/>
      <c r="H99" s="528"/>
      <c r="I99" s="528"/>
      <c r="J99" s="529">
        <v>4</v>
      </c>
      <c r="K99" s="529">
        <v>1</v>
      </c>
      <c r="L99" s="530">
        <f t="shared" si="3"/>
        <v>4</v>
      </c>
      <c r="M99" s="530">
        <f t="shared" si="3"/>
        <v>1</v>
      </c>
      <c r="N99" s="531"/>
      <c r="O99" s="531"/>
      <c r="P99" s="531"/>
      <c r="Q99" s="531"/>
      <c r="R99" s="529">
        <v>3</v>
      </c>
      <c r="S99" s="529"/>
      <c r="T99" s="528">
        <v>2</v>
      </c>
      <c r="U99" s="532">
        <f t="shared" si="4"/>
        <v>3</v>
      </c>
    </row>
    <row r="100" spans="1:21" s="525" customFormat="1" ht="15" customHeight="1">
      <c r="A100" s="524" t="s">
        <v>731</v>
      </c>
      <c r="B100" s="528"/>
      <c r="C100" s="528"/>
      <c r="D100" s="528"/>
      <c r="E100" s="528"/>
      <c r="F100" s="528"/>
      <c r="G100" s="528"/>
      <c r="H100" s="528"/>
      <c r="I100" s="528"/>
      <c r="J100" s="529">
        <v>2</v>
      </c>
      <c r="K100" s="529">
        <v>1</v>
      </c>
      <c r="L100" s="530">
        <f t="shared" si="3"/>
        <v>2</v>
      </c>
      <c r="M100" s="530">
        <f t="shared" si="3"/>
        <v>1</v>
      </c>
      <c r="N100" s="531"/>
      <c r="O100" s="531"/>
      <c r="P100" s="531"/>
      <c r="Q100" s="531"/>
      <c r="R100" s="529">
        <v>2</v>
      </c>
      <c r="S100" s="529"/>
      <c r="T100" s="528">
        <v>2</v>
      </c>
      <c r="U100" s="532">
        <f t="shared" si="4"/>
        <v>2</v>
      </c>
    </row>
    <row r="101" spans="1:21" s="525" customFormat="1" ht="15" customHeight="1">
      <c r="A101" s="524" t="s">
        <v>732</v>
      </c>
      <c r="B101" s="528"/>
      <c r="C101" s="528"/>
      <c r="D101" s="528"/>
      <c r="E101" s="528"/>
      <c r="F101" s="528"/>
      <c r="G101" s="528"/>
      <c r="H101" s="528"/>
      <c r="I101" s="528"/>
      <c r="J101" s="529">
        <v>3</v>
      </c>
      <c r="K101" s="529"/>
      <c r="L101" s="530">
        <f t="shared" si="3"/>
        <v>3</v>
      </c>
      <c r="M101" s="530">
        <f t="shared" si="3"/>
        <v>0</v>
      </c>
      <c r="N101" s="531"/>
      <c r="O101" s="531"/>
      <c r="P101" s="531"/>
      <c r="Q101" s="531"/>
      <c r="R101" s="529">
        <v>1</v>
      </c>
      <c r="S101" s="529">
        <v>2</v>
      </c>
      <c r="T101" s="528">
        <v>2</v>
      </c>
      <c r="U101" s="532">
        <f t="shared" si="4"/>
        <v>2</v>
      </c>
    </row>
    <row r="102" spans="1:21" s="525" customFormat="1" ht="15" customHeight="1">
      <c r="A102" s="524" t="s">
        <v>733</v>
      </c>
      <c r="B102" s="528"/>
      <c r="C102" s="528"/>
      <c r="D102" s="528"/>
      <c r="E102" s="528"/>
      <c r="F102" s="528"/>
      <c r="G102" s="528"/>
      <c r="H102" s="528"/>
      <c r="I102" s="528"/>
      <c r="J102" s="529">
        <v>1</v>
      </c>
      <c r="K102" s="529">
        <v>1</v>
      </c>
      <c r="L102" s="530">
        <f t="shared" si="3"/>
        <v>1</v>
      </c>
      <c r="M102" s="530">
        <f t="shared" si="3"/>
        <v>1</v>
      </c>
      <c r="N102" s="531"/>
      <c r="O102" s="531"/>
      <c r="P102" s="531"/>
      <c r="Q102" s="531"/>
      <c r="R102" s="529">
        <v>1</v>
      </c>
      <c r="S102" s="529">
        <v>1</v>
      </c>
      <c r="T102" s="528">
        <v>2</v>
      </c>
      <c r="U102" s="532">
        <f t="shared" si="4"/>
        <v>1.5</v>
      </c>
    </row>
    <row r="103" spans="1:21" s="525" customFormat="1" ht="15" customHeight="1">
      <c r="A103" s="524" t="s">
        <v>734</v>
      </c>
      <c r="B103" s="528"/>
      <c r="C103" s="528"/>
      <c r="D103" s="528"/>
      <c r="E103" s="528"/>
      <c r="F103" s="528"/>
      <c r="G103" s="528"/>
      <c r="H103" s="528"/>
      <c r="I103" s="528"/>
      <c r="J103" s="529"/>
      <c r="K103" s="529">
        <v>2</v>
      </c>
      <c r="L103" s="530">
        <f t="shared" si="3"/>
        <v>0</v>
      </c>
      <c r="M103" s="530">
        <f t="shared" si="3"/>
        <v>2</v>
      </c>
      <c r="N103" s="531"/>
      <c r="O103" s="531"/>
      <c r="P103" s="531">
        <v>1</v>
      </c>
      <c r="Q103" s="531">
        <v>1</v>
      </c>
      <c r="R103" s="529">
        <v>0</v>
      </c>
      <c r="S103" s="529">
        <v>0</v>
      </c>
      <c r="T103" s="528">
        <v>2</v>
      </c>
      <c r="U103" s="532">
        <f t="shared" si="4"/>
        <v>0</v>
      </c>
    </row>
    <row r="104" spans="1:21" s="525" customFormat="1" ht="15" customHeight="1">
      <c r="A104" s="524" t="s">
        <v>735</v>
      </c>
      <c r="B104" s="528"/>
      <c r="C104" s="528"/>
      <c r="D104" s="528"/>
      <c r="E104" s="528"/>
      <c r="F104" s="528"/>
      <c r="G104" s="528"/>
      <c r="H104" s="528"/>
      <c r="I104" s="528"/>
      <c r="J104" s="529">
        <v>1</v>
      </c>
      <c r="K104" s="529">
        <v>1</v>
      </c>
      <c r="L104" s="530">
        <f t="shared" si="3"/>
        <v>1</v>
      </c>
      <c r="M104" s="530">
        <f t="shared" si="3"/>
        <v>1</v>
      </c>
      <c r="N104" s="531"/>
      <c r="O104" s="531"/>
      <c r="P104" s="531"/>
      <c r="Q104" s="531"/>
      <c r="R104" s="529">
        <v>1</v>
      </c>
      <c r="S104" s="529">
        <v>1</v>
      </c>
      <c r="T104" s="528">
        <v>2</v>
      </c>
      <c r="U104" s="532">
        <f t="shared" si="4"/>
        <v>1.5</v>
      </c>
    </row>
    <row r="105" spans="1:21" s="525" customFormat="1" ht="15" customHeight="1">
      <c r="A105" s="524" t="s">
        <v>736</v>
      </c>
      <c r="B105" s="528"/>
      <c r="C105" s="528"/>
      <c r="D105" s="528"/>
      <c r="E105" s="528"/>
      <c r="F105" s="528"/>
      <c r="G105" s="528"/>
      <c r="H105" s="528"/>
      <c r="I105" s="528"/>
      <c r="J105" s="529">
        <v>1</v>
      </c>
      <c r="K105" s="529"/>
      <c r="L105" s="530">
        <f t="shared" si="3"/>
        <v>1</v>
      </c>
      <c r="M105" s="530">
        <f t="shared" si="3"/>
        <v>0</v>
      </c>
      <c r="N105" s="531"/>
      <c r="O105" s="531"/>
      <c r="P105" s="531"/>
      <c r="Q105" s="531"/>
      <c r="R105" s="529">
        <v>2</v>
      </c>
      <c r="S105" s="529"/>
      <c r="T105" s="528">
        <v>2</v>
      </c>
      <c r="U105" s="532">
        <f t="shared" si="4"/>
        <v>2</v>
      </c>
    </row>
    <row r="106" spans="1:21" s="525" customFormat="1" ht="15" customHeight="1">
      <c r="A106" s="524" t="s">
        <v>737</v>
      </c>
      <c r="B106" s="528"/>
      <c r="C106" s="528"/>
      <c r="D106" s="528"/>
      <c r="E106" s="528"/>
      <c r="F106" s="528"/>
      <c r="G106" s="528"/>
      <c r="H106" s="528"/>
      <c r="I106" s="528"/>
      <c r="J106" s="529">
        <v>2</v>
      </c>
      <c r="K106" s="529"/>
      <c r="L106" s="530">
        <f t="shared" si="3"/>
        <v>2</v>
      </c>
      <c r="M106" s="530">
        <f t="shared" si="3"/>
        <v>0</v>
      </c>
      <c r="N106" s="531"/>
      <c r="O106" s="531"/>
      <c r="P106" s="531"/>
      <c r="Q106" s="531"/>
      <c r="R106" s="529">
        <v>1</v>
      </c>
      <c r="S106" s="529"/>
      <c r="T106" s="528">
        <v>2</v>
      </c>
      <c r="U106" s="532">
        <f t="shared" si="4"/>
        <v>1</v>
      </c>
    </row>
    <row r="107" spans="1:21" s="525" customFormat="1" ht="15" customHeight="1">
      <c r="A107" s="524" t="s">
        <v>738</v>
      </c>
      <c r="B107" s="528"/>
      <c r="C107" s="528"/>
      <c r="D107" s="528"/>
      <c r="E107" s="528"/>
      <c r="F107" s="528"/>
      <c r="G107" s="528"/>
      <c r="H107" s="528"/>
      <c r="I107" s="528"/>
      <c r="J107" s="529">
        <v>2</v>
      </c>
      <c r="K107" s="529">
        <v>1</v>
      </c>
      <c r="L107" s="530">
        <f t="shared" si="3"/>
        <v>2</v>
      </c>
      <c r="M107" s="530">
        <f t="shared" si="3"/>
        <v>1</v>
      </c>
      <c r="N107" s="531"/>
      <c r="O107" s="531"/>
      <c r="P107" s="531"/>
      <c r="Q107" s="531"/>
      <c r="R107" s="529">
        <v>1</v>
      </c>
      <c r="S107" s="529">
        <v>1</v>
      </c>
      <c r="T107" s="528">
        <v>2</v>
      </c>
      <c r="U107" s="532">
        <f t="shared" si="4"/>
        <v>1.5</v>
      </c>
    </row>
    <row r="108" spans="1:21" s="525" customFormat="1" ht="15" customHeight="1">
      <c r="A108" s="524" t="s">
        <v>739</v>
      </c>
      <c r="B108" s="528"/>
      <c r="C108" s="528"/>
      <c r="D108" s="528"/>
      <c r="E108" s="528"/>
      <c r="F108" s="528"/>
      <c r="G108" s="528"/>
      <c r="H108" s="528"/>
      <c r="I108" s="528"/>
      <c r="J108" s="529">
        <v>1</v>
      </c>
      <c r="K108" s="529"/>
      <c r="L108" s="530">
        <f t="shared" si="3"/>
        <v>1</v>
      </c>
      <c r="M108" s="530">
        <f t="shared" si="3"/>
        <v>0</v>
      </c>
      <c r="N108" s="531"/>
      <c r="O108" s="531"/>
      <c r="P108" s="531"/>
      <c r="Q108" s="531"/>
      <c r="R108" s="529">
        <v>1</v>
      </c>
      <c r="S108" s="529"/>
      <c r="T108" s="528">
        <v>2</v>
      </c>
      <c r="U108" s="532">
        <f t="shared" si="4"/>
        <v>1</v>
      </c>
    </row>
    <row r="109" spans="1:21" s="525" customFormat="1" ht="15" customHeight="1">
      <c r="A109" s="524"/>
      <c r="B109" s="531"/>
      <c r="C109" s="531"/>
      <c r="D109" s="531"/>
      <c r="E109" s="531"/>
      <c r="F109" s="531"/>
      <c r="G109" s="531"/>
      <c r="H109" s="528"/>
      <c r="I109" s="528"/>
      <c r="J109" s="529"/>
      <c r="K109" s="529"/>
      <c r="L109" s="533"/>
      <c r="M109" s="533"/>
      <c r="N109" s="531"/>
      <c r="O109" s="531"/>
      <c r="P109" s="531"/>
      <c r="Q109" s="531"/>
      <c r="R109" s="528"/>
      <c r="S109" s="528"/>
      <c r="T109" s="528"/>
      <c r="U109" s="532"/>
    </row>
    <row r="110" spans="1:21" s="525" customFormat="1" ht="15" customHeight="1">
      <c r="A110" s="524"/>
      <c r="B110" s="531"/>
      <c r="C110" s="531"/>
      <c r="D110" s="531"/>
      <c r="E110" s="531"/>
      <c r="F110" s="531"/>
      <c r="G110" s="531"/>
      <c r="H110" s="528"/>
      <c r="I110" s="528"/>
      <c r="J110" s="529"/>
      <c r="K110" s="529"/>
      <c r="L110" s="533"/>
      <c r="M110" s="533"/>
      <c r="N110" s="531"/>
      <c r="O110" s="531"/>
      <c r="P110" s="531"/>
      <c r="Q110" s="531"/>
      <c r="R110" s="528"/>
      <c r="S110" s="528"/>
      <c r="T110" s="528"/>
      <c r="U110" s="532"/>
    </row>
    <row r="111" spans="1:21" s="525" customFormat="1" ht="15" customHeight="1">
      <c r="A111" s="524"/>
      <c r="B111" s="531"/>
      <c r="C111" s="531"/>
      <c r="D111" s="531"/>
      <c r="E111" s="531"/>
      <c r="F111" s="531"/>
      <c r="G111" s="531"/>
      <c r="H111" s="528"/>
      <c r="I111" s="528"/>
      <c r="J111" s="529"/>
      <c r="K111" s="529"/>
      <c r="L111" s="533"/>
      <c r="M111" s="533"/>
      <c r="N111" s="531"/>
      <c r="O111" s="531"/>
      <c r="P111" s="531"/>
      <c r="Q111" s="531"/>
      <c r="R111" s="528"/>
      <c r="S111" s="528"/>
      <c r="T111" s="528"/>
      <c r="U111" s="532"/>
    </row>
    <row r="112" spans="1:21" s="525" customFormat="1" ht="15" customHeight="1">
      <c r="A112" s="524"/>
      <c r="B112" s="531"/>
      <c r="C112" s="531"/>
      <c r="D112" s="531"/>
      <c r="E112" s="531"/>
      <c r="F112" s="531"/>
      <c r="G112" s="531"/>
      <c r="H112" s="528"/>
      <c r="I112" s="528"/>
      <c r="J112" s="529"/>
      <c r="K112" s="529"/>
      <c r="L112" s="533"/>
      <c r="M112" s="533"/>
      <c r="N112" s="531"/>
      <c r="O112" s="531"/>
      <c r="P112" s="531"/>
      <c r="Q112" s="531"/>
      <c r="R112" s="528"/>
      <c r="S112" s="528"/>
      <c r="T112" s="528"/>
      <c r="U112" s="532"/>
    </row>
    <row r="113" spans="1:21" s="525" customFormat="1" ht="15" customHeight="1">
      <c r="A113" s="524"/>
      <c r="B113" s="531"/>
      <c r="C113" s="531"/>
      <c r="D113" s="531"/>
      <c r="E113" s="531"/>
      <c r="F113" s="531"/>
      <c r="G113" s="531"/>
      <c r="H113" s="528"/>
      <c r="I113" s="528"/>
      <c r="J113" s="529"/>
      <c r="K113" s="529"/>
      <c r="L113" s="533"/>
      <c r="M113" s="533"/>
      <c r="N113" s="531"/>
      <c r="O113" s="531"/>
      <c r="P113" s="531"/>
      <c r="Q113" s="531"/>
      <c r="R113" s="528"/>
      <c r="S113" s="528"/>
      <c r="T113" s="528"/>
      <c r="U113" s="532"/>
    </row>
    <row r="114" spans="1:21" s="525" customFormat="1" ht="15" customHeight="1">
      <c r="A114" s="527"/>
      <c r="B114" s="531"/>
      <c r="C114" s="531"/>
      <c r="D114" s="531"/>
      <c r="E114" s="531"/>
      <c r="F114" s="531"/>
      <c r="G114" s="531"/>
      <c r="H114" s="528"/>
      <c r="I114" s="528"/>
      <c r="J114" s="531"/>
      <c r="K114" s="531"/>
      <c r="L114" s="533"/>
      <c r="M114" s="533"/>
      <c r="N114" s="531"/>
      <c r="O114" s="531"/>
      <c r="P114" s="531"/>
      <c r="Q114" s="531"/>
      <c r="R114" s="528"/>
      <c r="S114" s="528"/>
      <c r="T114" s="528"/>
      <c r="U114" s="532"/>
    </row>
    <row r="115" spans="1:21" ht="21" customHeight="1">
      <c r="A115" s="66" t="s">
        <v>31</v>
      </c>
      <c r="B115" s="398"/>
      <c r="C115" s="398"/>
      <c r="D115" s="398"/>
      <c r="E115" s="398"/>
      <c r="F115" s="398"/>
      <c r="G115" s="398"/>
      <c r="H115" s="398"/>
      <c r="I115" s="398"/>
      <c r="J115" s="398">
        <f aca="true" t="shared" si="5" ref="J115:T115">SUM(J63:J114)</f>
        <v>86</v>
      </c>
      <c r="K115" s="398">
        <f t="shared" si="5"/>
        <v>28</v>
      </c>
      <c r="L115" s="398">
        <f t="shared" si="5"/>
        <v>86</v>
      </c>
      <c r="M115" s="398">
        <f t="shared" si="5"/>
        <v>28</v>
      </c>
      <c r="N115" s="398">
        <f t="shared" si="5"/>
        <v>0</v>
      </c>
      <c r="O115" s="398">
        <f t="shared" si="5"/>
        <v>0</v>
      </c>
      <c r="P115" s="398">
        <f t="shared" si="5"/>
        <v>4</v>
      </c>
      <c r="Q115" s="398">
        <f t="shared" si="5"/>
        <v>4</v>
      </c>
      <c r="R115" s="398">
        <f t="shared" si="5"/>
        <v>78</v>
      </c>
      <c r="S115" s="398">
        <f t="shared" si="5"/>
        <v>19</v>
      </c>
      <c r="T115" s="398">
        <f t="shared" si="5"/>
        <v>92</v>
      </c>
      <c r="U115" s="401"/>
    </row>
    <row r="117" spans="1:12" ht="12.75">
      <c r="A117" s="550" t="s">
        <v>581</v>
      </c>
      <c r="B117" s="550"/>
      <c r="C117" s="550"/>
      <c r="D117" s="550"/>
      <c r="E117" s="550"/>
      <c r="F117" s="550"/>
      <c r="G117" s="550"/>
      <c r="H117" s="550"/>
      <c r="I117" s="550"/>
      <c r="J117" s="550"/>
      <c r="K117" s="550"/>
      <c r="L117" s="550"/>
    </row>
    <row r="120" spans="1:12" ht="38.25" customHeight="1">
      <c r="A120" s="551" t="s">
        <v>582</v>
      </c>
      <c r="B120" s="551"/>
      <c r="C120" s="551"/>
      <c r="D120" s="551"/>
      <c r="E120" s="551"/>
      <c r="F120" s="551"/>
      <c r="G120" s="551"/>
      <c r="H120" s="551"/>
      <c r="I120" s="551"/>
      <c r="J120" s="551"/>
      <c r="K120" s="551"/>
      <c r="L120" s="551"/>
    </row>
    <row r="123" spans="1:12" ht="12.75">
      <c r="A123" s="552" t="s">
        <v>583</v>
      </c>
      <c r="B123" s="552"/>
      <c r="C123" s="552"/>
      <c r="D123" s="552"/>
      <c r="E123" s="552"/>
      <c r="F123" s="552"/>
      <c r="G123" s="552"/>
      <c r="H123" s="552"/>
      <c r="I123" s="552"/>
      <c r="J123" s="552"/>
      <c r="K123" s="552"/>
      <c r="L123" s="552"/>
    </row>
    <row r="131" spans="1:21" ht="19.5">
      <c r="A131" s="556" t="s">
        <v>311</v>
      </c>
      <c r="B131" s="556"/>
      <c r="C131" s="556"/>
      <c r="D131" s="556"/>
      <c r="E131" s="556"/>
      <c r="F131" s="556"/>
      <c r="G131" s="556"/>
      <c r="H131" s="556"/>
      <c r="I131" s="556"/>
      <c r="J131" s="556"/>
      <c r="K131" s="556"/>
      <c r="L131" s="556"/>
      <c r="M131" s="556"/>
      <c r="N131" s="556"/>
      <c r="O131" s="556"/>
      <c r="P131" s="556"/>
      <c r="Q131" s="556"/>
      <c r="R131" s="556"/>
      <c r="S131" s="556"/>
      <c r="T131" s="556"/>
      <c r="U131" s="556"/>
    </row>
    <row r="132" spans="1:21" ht="12.75">
      <c r="A132" s="22"/>
      <c r="B132" s="16" t="s">
        <v>5</v>
      </c>
      <c r="C132" s="16"/>
      <c r="D132" s="16"/>
      <c r="E132" s="16"/>
      <c r="F132" s="16"/>
      <c r="G132" s="16"/>
      <c r="H132" s="16"/>
      <c r="I132" s="16"/>
      <c r="J132" s="63"/>
      <c r="K132" s="63"/>
      <c r="L132" s="24"/>
      <c r="M132" s="30"/>
      <c r="N132" s="25"/>
      <c r="O132" s="26"/>
      <c r="P132" s="25"/>
      <c r="Q132" s="26"/>
      <c r="R132" s="25"/>
      <c r="S132" s="29"/>
      <c r="T132" s="24"/>
      <c r="U132" s="22"/>
    </row>
    <row r="133" spans="1:21" ht="48.75" customHeight="1">
      <c r="A133" s="31" t="s">
        <v>25</v>
      </c>
      <c r="B133" s="9" t="s">
        <v>9</v>
      </c>
      <c r="C133" s="9"/>
      <c r="D133" s="9" t="s">
        <v>10</v>
      </c>
      <c r="E133" s="9"/>
      <c r="F133" s="9" t="s">
        <v>11</v>
      </c>
      <c r="G133" s="9"/>
      <c r="H133" s="9" t="s">
        <v>26</v>
      </c>
      <c r="I133" s="28"/>
      <c r="J133" s="64" t="s">
        <v>27</v>
      </c>
      <c r="K133" s="64"/>
      <c r="L133" s="27" t="s">
        <v>12</v>
      </c>
      <c r="M133" s="32"/>
      <c r="N133" s="28" t="s">
        <v>13</v>
      </c>
      <c r="O133" s="9"/>
      <c r="P133" s="27" t="s">
        <v>14</v>
      </c>
      <c r="Q133" s="9"/>
      <c r="R133" s="55" t="s">
        <v>28</v>
      </c>
      <c r="S133" s="28"/>
      <c r="T133" s="65" t="s">
        <v>29</v>
      </c>
      <c r="U133" s="31" t="s">
        <v>30</v>
      </c>
    </row>
    <row r="134" spans="1:21" ht="12.75">
      <c r="A134" s="23"/>
      <c r="B134" s="10" t="s">
        <v>19</v>
      </c>
      <c r="C134" s="10" t="s">
        <v>20</v>
      </c>
      <c r="D134" s="10" t="s">
        <v>19</v>
      </c>
      <c r="E134" s="10" t="s">
        <v>20</v>
      </c>
      <c r="F134" s="10" t="s">
        <v>19</v>
      </c>
      <c r="G134" s="10" t="s">
        <v>20</v>
      </c>
      <c r="H134" s="10" t="s">
        <v>19</v>
      </c>
      <c r="I134" s="10" t="s">
        <v>20</v>
      </c>
      <c r="J134" s="10" t="s">
        <v>19</v>
      </c>
      <c r="K134" s="10" t="s">
        <v>20</v>
      </c>
      <c r="L134" s="11" t="s">
        <v>19</v>
      </c>
      <c r="M134" s="11" t="s">
        <v>20</v>
      </c>
      <c r="N134" s="10" t="s">
        <v>19</v>
      </c>
      <c r="O134" s="10" t="s">
        <v>20</v>
      </c>
      <c r="P134" s="10" t="s">
        <v>19</v>
      </c>
      <c r="Q134" s="10" t="s">
        <v>20</v>
      </c>
      <c r="R134" s="10" t="s">
        <v>19</v>
      </c>
      <c r="S134" s="19" t="s">
        <v>20</v>
      </c>
      <c r="T134" s="43"/>
      <c r="U134" s="44"/>
    </row>
    <row r="136" spans="1:21" ht="12.75">
      <c r="A136" s="66" t="s">
        <v>280</v>
      </c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80"/>
    </row>
    <row r="137" spans="1:21" ht="12.75">
      <c r="A137" s="66">
        <f>COUNTA(A15:A33)+COUNTA(A63:A114)+COUNTA(#REF!)</f>
        <v>63</v>
      </c>
      <c r="B137" s="279">
        <f aca="true" t="shared" si="6" ref="B137:U137">B115+B34</f>
        <v>3</v>
      </c>
      <c r="C137" s="279">
        <f t="shared" si="6"/>
        <v>0</v>
      </c>
      <c r="D137" s="279">
        <f t="shared" si="6"/>
        <v>39</v>
      </c>
      <c r="E137" s="279">
        <f t="shared" si="6"/>
        <v>10</v>
      </c>
      <c r="F137" s="279">
        <f t="shared" si="6"/>
        <v>45</v>
      </c>
      <c r="G137" s="279">
        <f t="shared" si="6"/>
        <v>10</v>
      </c>
      <c r="H137" s="279">
        <f t="shared" si="6"/>
        <v>29</v>
      </c>
      <c r="I137" s="279">
        <f t="shared" si="6"/>
        <v>8</v>
      </c>
      <c r="J137" s="279">
        <f t="shared" si="6"/>
        <v>93</v>
      </c>
      <c r="K137" s="279">
        <f t="shared" si="6"/>
        <v>30</v>
      </c>
      <c r="L137" s="279">
        <f t="shared" si="6"/>
        <v>209</v>
      </c>
      <c r="M137" s="279">
        <f t="shared" si="6"/>
        <v>58</v>
      </c>
      <c r="N137" s="279">
        <f t="shared" si="6"/>
        <v>2</v>
      </c>
      <c r="O137" s="279">
        <f t="shared" si="6"/>
        <v>0</v>
      </c>
      <c r="P137" s="279">
        <f t="shared" si="6"/>
        <v>74</v>
      </c>
      <c r="Q137" s="279">
        <f t="shared" si="6"/>
        <v>21</v>
      </c>
      <c r="R137" s="279">
        <f t="shared" si="6"/>
        <v>131</v>
      </c>
      <c r="S137" s="279">
        <f t="shared" si="6"/>
        <v>32</v>
      </c>
      <c r="T137" s="279">
        <f t="shared" si="6"/>
        <v>124</v>
      </c>
      <c r="U137" s="279">
        <f t="shared" si="6"/>
        <v>0</v>
      </c>
    </row>
    <row r="140" spans="1:12" ht="12.75">
      <c r="A140" s="550" t="s">
        <v>581</v>
      </c>
      <c r="B140" s="550"/>
      <c r="C140" s="550"/>
      <c r="D140" s="550"/>
      <c r="E140" s="550"/>
      <c r="F140" s="550"/>
      <c r="G140" s="550"/>
      <c r="H140" s="550"/>
      <c r="I140" s="550"/>
      <c r="J140" s="550"/>
      <c r="K140" s="550"/>
      <c r="L140" s="550"/>
    </row>
    <row r="143" spans="1:12" ht="38.25" customHeight="1">
      <c r="A143" s="551" t="s">
        <v>582</v>
      </c>
      <c r="B143" s="551"/>
      <c r="C143" s="551"/>
      <c r="D143" s="551"/>
      <c r="E143" s="551"/>
      <c r="F143" s="551"/>
      <c r="G143" s="551"/>
      <c r="H143" s="551"/>
      <c r="I143" s="551"/>
      <c r="J143" s="551"/>
      <c r="K143" s="551"/>
      <c r="L143" s="551"/>
    </row>
    <row r="146" spans="1:12" ht="12.75">
      <c r="A146" s="552" t="s">
        <v>583</v>
      </c>
      <c r="B146" s="552"/>
      <c r="C146" s="552"/>
      <c r="D146" s="552"/>
      <c r="E146" s="552"/>
      <c r="F146" s="552"/>
      <c r="G146" s="552"/>
      <c r="H146" s="552"/>
      <c r="I146" s="552"/>
      <c r="J146" s="552"/>
      <c r="K146" s="552"/>
      <c r="L146" s="552"/>
    </row>
    <row r="152" ht="12.75">
      <c r="A152" s="260"/>
    </row>
    <row r="153" ht="12.75" hidden="1"/>
    <row r="154" ht="12.75" hidden="1">
      <c r="A154" t="s">
        <v>352</v>
      </c>
    </row>
    <row r="155" ht="12.75" hidden="1"/>
    <row r="156" spans="1:3" ht="12.75" hidden="1">
      <c r="A156" s="260" t="s">
        <v>278</v>
      </c>
      <c r="C156">
        <f>'E-I-1'!C31</f>
        <v>223</v>
      </c>
    </row>
    <row r="157" ht="12.75" hidden="1"/>
    <row r="158" ht="12.75" hidden="1"/>
    <row r="159" spans="1:3" ht="12.75" hidden="1">
      <c r="A159" s="260" t="s">
        <v>280</v>
      </c>
      <c r="C159">
        <f>'E-I-1'!C34</f>
        <v>8</v>
      </c>
    </row>
    <row r="160" ht="12.75" hidden="1"/>
    <row r="161" spans="1:3" ht="12.75" hidden="1">
      <c r="A161" t="s">
        <v>296</v>
      </c>
      <c r="C161">
        <f>'E-I-1'!C36</f>
        <v>23</v>
      </c>
    </row>
    <row r="162" ht="12.75" hidden="1"/>
    <row r="163" ht="12.75" hidden="1"/>
    <row r="164" spans="1:3" ht="12.75" hidden="1">
      <c r="A164" t="s">
        <v>295</v>
      </c>
      <c r="C164">
        <f>'E-I-1'!C39</f>
        <v>48</v>
      </c>
    </row>
    <row r="165" ht="12.75" hidden="1"/>
    <row r="166" ht="12.75" hidden="1"/>
    <row r="167" ht="12.75" hidden="1"/>
    <row r="168" spans="1:3" ht="12.75" hidden="1">
      <c r="A168" t="s">
        <v>353</v>
      </c>
      <c r="C168">
        <f>R137+S137+C164</f>
        <v>211</v>
      </c>
    </row>
    <row r="169" ht="12.75" hidden="1"/>
    <row r="170" ht="12.75" hidden="1"/>
  </sheetData>
  <sheetProtection/>
  <mergeCells count="15">
    <mergeCell ref="A37:L37"/>
    <mergeCell ref="A40:L40"/>
    <mergeCell ref="A43:L43"/>
    <mergeCell ref="T7:U7"/>
    <mergeCell ref="T52:U52"/>
    <mergeCell ref="A117:L117"/>
    <mergeCell ref="A120:L120"/>
    <mergeCell ref="A123:L123"/>
    <mergeCell ref="A140:L140"/>
    <mergeCell ref="A143:L143"/>
    <mergeCell ref="A146:L146"/>
    <mergeCell ref="A51:U51"/>
    <mergeCell ref="A53:T53"/>
    <mergeCell ref="A54:T54"/>
    <mergeCell ref="A131:U131"/>
  </mergeCells>
  <printOptions horizontalCentered="1"/>
  <pageMargins left="0.2362204724409449" right="0.2362204724409449" top="0.7480314960629921" bottom="0.7480314960629921" header="0.31496062992125984" footer="0.31496062992125984"/>
  <pageSetup firstPageNumber="2" useFirstPageNumber="1" fitToHeight="1" fitToWidth="1" horizontalDpi="600" verticalDpi="600" orientation="portrait" scale="33" r:id="rId2"/>
  <headerFooter alignWithMargins="0">
    <oddFooter>&amp;C&amp;P</oddFooter>
  </headerFooter>
  <rowBreaks count="2" manualBreakCount="2">
    <brk id="34" max="20" man="1"/>
    <brk id="115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O7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9.140625" style="502" customWidth="1"/>
    <col min="2" max="2" width="28.7109375" style="502" customWidth="1"/>
    <col min="3" max="9" width="17.8515625" style="502" customWidth="1"/>
    <col min="10" max="16384" width="9.140625" style="502" customWidth="1"/>
  </cols>
  <sheetData>
    <row r="1" spans="1:249" ht="13.5">
      <c r="A1" s="501"/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1"/>
      <c r="BU1" s="501"/>
      <c r="BV1" s="501"/>
      <c r="BW1" s="501"/>
      <c r="BX1" s="501"/>
      <c r="BY1" s="501"/>
      <c r="BZ1" s="501"/>
      <c r="CA1" s="501"/>
      <c r="CB1" s="501"/>
      <c r="CC1" s="501"/>
      <c r="CD1" s="501"/>
      <c r="CE1" s="501"/>
      <c r="CF1" s="501"/>
      <c r="CG1" s="501"/>
      <c r="CH1" s="501"/>
      <c r="CI1" s="501"/>
      <c r="CJ1" s="501"/>
      <c r="CK1" s="501"/>
      <c r="CL1" s="501"/>
      <c r="CM1" s="501"/>
      <c r="CN1" s="501"/>
      <c r="CO1" s="501"/>
      <c r="CP1" s="501"/>
      <c r="CQ1" s="501"/>
      <c r="CR1" s="501"/>
      <c r="CS1" s="501"/>
      <c r="CT1" s="501"/>
      <c r="CU1" s="501"/>
      <c r="CV1" s="501"/>
      <c r="CW1" s="501"/>
      <c r="CX1" s="501"/>
      <c r="CY1" s="501"/>
      <c r="CZ1" s="501"/>
      <c r="DA1" s="501"/>
      <c r="DB1" s="501"/>
      <c r="DC1" s="501"/>
      <c r="DD1" s="501"/>
      <c r="DE1" s="501"/>
      <c r="DF1" s="501"/>
      <c r="DG1" s="501"/>
      <c r="DH1" s="501"/>
      <c r="DI1" s="501"/>
      <c r="DJ1" s="501"/>
      <c r="DK1" s="501"/>
      <c r="DL1" s="501"/>
      <c r="DM1" s="501"/>
      <c r="DN1" s="501"/>
      <c r="DO1" s="501"/>
      <c r="DP1" s="501"/>
      <c r="DQ1" s="501"/>
      <c r="DR1" s="501"/>
      <c r="DS1" s="501"/>
      <c r="DT1" s="501"/>
      <c r="DU1" s="501"/>
      <c r="DV1" s="501"/>
      <c r="DW1" s="501"/>
      <c r="DX1" s="501"/>
      <c r="DY1" s="501"/>
      <c r="DZ1" s="501"/>
      <c r="EA1" s="501"/>
      <c r="EB1" s="501"/>
      <c r="EC1" s="501"/>
      <c r="ED1" s="501"/>
      <c r="EE1" s="501"/>
      <c r="EF1" s="501"/>
      <c r="EG1" s="501"/>
      <c r="EH1" s="501"/>
      <c r="EI1" s="501"/>
      <c r="EJ1" s="501"/>
      <c r="EK1" s="501"/>
      <c r="EL1" s="501"/>
      <c r="EM1" s="501"/>
      <c r="EN1" s="501"/>
      <c r="EO1" s="501"/>
      <c r="EP1" s="501"/>
      <c r="EQ1" s="501"/>
      <c r="ER1" s="501"/>
      <c r="ES1" s="501"/>
      <c r="ET1" s="501"/>
      <c r="EU1" s="501"/>
      <c r="EV1" s="501"/>
      <c r="EW1" s="501"/>
      <c r="EX1" s="501"/>
      <c r="EY1" s="501"/>
      <c r="EZ1" s="501"/>
      <c r="FA1" s="501"/>
      <c r="FB1" s="501"/>
      <c r="FC1" s="501"/>
      <c r="FD1" s="501"/>
      <c r="FE1" s="501"/>
      <c r="FF1" s="501"/>
      <c r="FG1" s="501"/>
      <c r="FH1" s="501"/>
      <c r="FI1" s="501"/>
      <c r="FJ1" s="501"/>
      <c r="FK1" s="501"/>
      <c r="FL1" s="501"/>
      <c r="FM1" s="501"/>
      <c r="FN1" s="501"/>
      <c r="FO1" s="501"/>
      <c r="FP1" s="501"/>
      <c r="FQ1" s="501"/>
      <c r="FR1" s="501"/>
      <c r="FS1" s="501"/>
      <c r="FT1" s="501"/>
      <c r="FU1" s="501"/>
      <c r="FV1" s="501"/>
      <c r="FW1" s="501"/>
      <c r="FX1" s="501"/>
      <c r="FY1" s="501"/>
      <c r="FZ1" s="501"/>
      <c r="GA1" s="501"/>
      <c r="GB1" s="501"/>
      <c r="GC1" s="501"/>
      <c r="GD1" s="501"/>
      <c r="GE1" s="501"/>
      <c r="GF1" s="501"/>
      <c r="GG1" s="501"/>
      <c r="GH1" s="501"/>
      <c r="GI1" s="501"/>
      <c r="GJ1" s="501"/>
      <c r="GK1" s="501"/>
      <c r="GL1" s="501"/>
      <c r="GM1" s="501"/>
      <c r="GN1" s="501"/>
      <c r="GO1" s="501"/>
      <c r="GP1" s="501"/>
      <c r="GQ1" s="501"/>
      <c r="GR1" s="501"/>
      <c r="GS1" s="501"/>
      <c r="GT1" s="501"/>
      <c r="GU1" s="501"/>
      <c r="GV1" s="501"/>
      <c r="GW1" s="501"/>
      <c r="GX1" s="501"/>
      <c r="GY1" s="501"/>
      <c r="GZ1" s="501"/>
      <c r="HA1" s="501"/>
      <c r="HB1" s="501"/>
      <c r="HC1" s="501"/>
      <c r="HD1" s="501"/>
      <c r="HE1" s="501"/>
      <c r="HF1" s="501"/>
      <c r="HG1" s="501"/>
      <c r="HH1" s="501"/>
      <c r="HI1" s="501"/>
      <c r="HJ1" s="501"/>
      <c r="HK1" s="501"/>
      <c r="HL1" s="501"/>
      <c r="HM1" s="501"/>
      <c r="HN1" s="501"/>
      <c r="HO1" s="501"/>
      <c r="HP1" s="501"/>
      <c r="HQ1" s="501"/>
      <c r="HR1" s="501"/>
      <c r="HS1" s="501"/>
      <c r="HT1" s="501"/>
      <c r="HU1" s="501"/>
      <c r="HV1" s="501"/>
      <c r="HW1" s="501"/>
      <c r="HX1" s="501"/>
      <c r="HY1" s="501"/>
      <c r="HZ1" s="501"/>
      <c r="IA1" s="501"/>
      <c r="IB1" s="501"/>
      <c r="IC1" s="501"/>
      <c r="ID1" s="501"/>
      <c r="IE1" s="501"/>
      <c r="IF1" s="501"/>
      <c r="IG1" s="501"/>
      <c r="IH1" s="501"/>
      <c r="II1" s="501"/>
      <c r="IJ1" s="501"/>
      <c r="IK1" s="501"/>
      <c r="IL1" s="501"/>
      <c r="IM1" s="501"/>
      <c r="IN1" s="501"/>
      <c r="IO1" s="501"/>
    </row>
    <row r="2" spans="1:249" ht="24" customHeight="1">
      <c r="A2" s="503"/>
      <c r="B2" s="504"/>
      <c r="C2" s="504"/>
      <c r="D2" s="504"/>
      <c r="E2" s="504"/>
      <c r="F2" s="504"/>
      <c r="G2" s="504"/>
      <c r="H2" s="504"/>
      <c r="I2" s="504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  <c r="CW2" s="501"/>
      <c r="CX2" s="501"/>
      <c r="CY2" s="501"/>
      <c r="CZ2" s="501"/>
      <c r="DA2" s="501"/>
      <c r="DB2" s="501"/>
      <c r="DC2" s="501"/>
      <c r="DD2" s="501"/>
      <c r="DE2" s="501"/>
      <c r="DF2" s="501"/>
      <c r="DG2" s="501"/>
      <c r="DH2" s="501"/>
      <c r="DI2" s="501"/>
      <c r="DJ2" s="501"/>
      <c r="DK2" s="501"/>
      <c r="DL2" s="501"/>
      <c r="DM2" s="501"/>
      <c r="DN2" s="501"/>
      <c r="DO2" s="501"/>
      <c r="DP2" s="501"/>
      <c r="DQ2" s="501"/>
      <c r="DR2" s="501"/>
      <c r="DS2" s="501"/>
      <c r="DT2" s="501"/>
      <c r="DU2" s="501"/>
      <c r="DV2" s="501"/>
      <c r="DW2" s="501"/>
      <c r="DX2" s="501"/>
      <c r="DY2" s="501"/>
      <c r="DZ2" s="501"/>
      <c r="EA2" s="501"/>
      <c r="EB2" s="501"/>
      <c r="EC2" s="501"/>
      <c r="ED2" s="501"/>
      <c r="EE2" s="501"/>
      <c r="EF2" s="501"/>
      <c r="EG2" s="501"/>
      <c r="EH2" s="501"/>
      <c r="EI2" s="501"/>
      <c r="EJ2" s="501"/>
      <c r="EK2" s="501"/>
      <c r="EL2" s="501"/>
      <c r="EM2" s="501"/>
      <c r="EN2" s="501"/>
      <c r="EO2" s="501"/>
      <c r="EP2" s="501"/>
      <c r="EQ2" s="501"/>
      <c r="ER2" s="501"/>
      <c r="ES2" s="501"/>
      <c r="ET2" s="501"/>
      <c r="EU2" s="501"/>
      <c r="EV2" s="501"/>
      <c r="EW2" s="501"/>
      <c r="EX2" s="501"/>
      <c r="EY2" s="501"/>
      <c r="EZ2" s="501"/>
      <c r="FA2" s="501"/>
      <c r="FB2" s="501"/>
      <c r="FC2" s="501"/>
      <c r="FD2" s="501"/>
      <c r="FE2" s="501"/>
      <c r="FF2" s="501"/>
      <c r="FG2" s="501"/>
      <c r="FH2" s="501"/>
      <c r="FI2" s="501"/>
      <c r="FJ2" s="501"/>
      <c r="FK2" s="501"/>
      <c r="FL2" s="501"/>
      <c r="FM2" s="501"/>
      <c r="FN2" s="501"/>
      <c r="FO2" s="501"/>
      <c r="FP2" s="501"/>
      <c r="FQ2" s="501"/>
      <c r="FR2" s="501"/>
      <c r="FS2" s="501"/>
      <c r="FT2" s="501"/>
      <c r="FU2" s="501"/>
      <c r="FV2" s="501"/>
      <c r="FW2" s="501"/>
      <c r="FX2" s="501"/>
      <c r="FY2" s="501"/>
      <c r="FZ2" s="501"/>
      <c r="GA2" s="501"/>
      <c r="GB2" s="501"/>
      <c r="GC2" s="501"/>
      <c r="GD2" s="501"/>
      <c r="GE2" s="501"/>
      <c r="GF2" s="501"/>
      <c r="GG2" s="501"/>
      <c r="GH2" s="501"/>
      <c r="GI2" s="501"/>
      <c r="GJ2" s="501"/>
      <c r="GK2" s="501"/>
      <c r="GL2" s="501"/>
      <c r="GM2" s="501"/>
      <c r="GN2" s="501"/>
      <c r="GO2" s="501"/>
      <c r="GP2" s="501"/>
      <c r="GQ2" s="501"/>
      <c r="GR2" s="501"/>
      <c r="GS2" s="501"/>
      <c r="GT2" s="501"/>
      <c r="GU2" s="501"/>
      <c r="GV2" s="501"/>
      <c r="GW2" s="501"/>
      <c r="GX2" s="501"/>
      <c r="GY2" s="501"/>
      <c r="GZ2" s="501"/>
      <c r="HA2" s="501"/>
      <c r="HB2" s="501"/>
      <c r="HC2" s="501"/>
      <c r="HD2" s="501"/>
      <c r="HE2" s="501"/>
      <c r="HF2" s="501"/>
      <c r="HG2" s="501"/>
      <c r="HH2" s="501"/>
      <c r="HI2" s="501"/>
      <c r="HJ2" s="501"/>
      <c r="HK2" s="501"/>
      <c r="HL2" s="501"/>
      <c r="HM2" s="501"/>
      <c r="HN2" s="501"/>
      <c r="HO2" s="501"/>
      <c r="HP2" s="501"/>
      <c r="HQ2" s="501"/>
      <c r="HR2" s="501"/>
      <c r="HS2" s="501"/>
      <c r="HT2" s="501"/>
      <c r="HU2" s="501"/>
      <c r="HV2" s="501"/>
      <c r="HW2" s="501"/>
      <c r="HX2" s="501"/>
      <c r="HY2" s="501"/>
      <c r="HZ2" s="501"/>
      <c r="IA2" s="501"/>
      <c r="IB2" s="501"/>
      <c r="IC2" s="501"/>
      <c r="ID2" s="501"/>
      <c r="IE2" s="501"/>
      <c r="IF2" s="501"/>
      <c r="IG2" s="501"/>
      <c r="IH2" s="501"/>
      <c r="II2" s="501"/>
      <c r="IJ2" s="501"/>
      <c r="IK2" s="501"/>
      <c r="IL2" s="501"/>
      <c r="IM2" s="501"/>
      <c r="IN2" s="501"/>
      <c r="IO2" s="501"/>
    </row>
    <row r="3" spans="1:249" ht="18.75" customHeight="1">
      <c r="A3" s="505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BL3" s="506"/>
      <c r="BM3" s="506"/>
      <c r="BN3" s="506"/>
      <c r="BO3" s="506"/>
      <c r="BP3" s="506"/>
      <c r="BQ3" s="506"/>
      <c r="BR3" s="506"/>
      <c r="BS3" s="506"/>
      <c r="BT3" s="506"/>
      <c r="BU3" s="506"/>
      <c r="BV3" s="506"/>
      <c r="BW3" s="506"/>
      <c r="BX3" s="506"/>
      <c r="BY3" s="506"/>
      <c r="BZ3" s="506"/>
      <c r="CA3" s="506"/>
      <c r="CB3" s="506"/>
      <c r="CC3" s="506"/>
      <c r="CD3" s="506"/>
      <c r="CE3" s="506"/>
      <c r="CF3" s="506"/>
      <c r="CG3" s="506"/>
      <c r="CH3" s="506"/>
      <c r="CI3" s="506"/>
      <c r="CJ3" s="506"/>
      <c r="CK3" s="506"/>
      <c r="CL3" s="506"/>
      <c r="CM3" s="506"/>
      <c r="CN3" s="506"/>
      <c r="CO3" s="506"/>
      <c r="CP3" s="506"/>
      <c r="CQ3" s="506"/>
      <c r="CR3" s="506"/>
      <c r="CS3" s="506"/>
      <c r="CT3" s="506"/>
      <c r="CU3" s="506"/>
      <c r="CV3" s="506"/>
      <c r="CW3" s="506"/>
      <c r="CX3" s="506"/>
      <c r="CY3" s="506"/>
      <c r="CZ3" s="506"/>
      <c r="DA3" s="506"/>
      <c r="DB3" s="506"/>
      <c r="DC3" s="506"/>
      <c r="DD3" s="506"/>
      <c r="DE3" s="506"/>
      <c r="DF3" s="506"/>
      <c r="DG3" s="506"/>
      <c r="DH3" s="506"/>
      <c r="DI3" s="506"/>
      <c r="DJ3" s="506"/>
      <c r="DK3" s="506"/>
      <c r="DL3" s="506"/>
      <c r="DM3" s="506"/>
      <c r="DN3" s="506"/>
      <c r="DO3" s="506"/>
      <c r="DP3" s="506"/>
      <c r="DQ3" s="506"/>
      <c r="DR3" s="506"/>
      <c r="DS3" s="506"/>
      <c r="DT3" s="506"/>
      <c r="DU3" s="506"/>
      <c r="DV3" s="506"/>
      <c r="DW3" s="506"/>
      <c r="DX3" s="506"/>
      <c r="DY3" s="506"/>
      <c r="DZ3" s="506"/>
      <c r="EA3" s="506"/>
      <c r="EB3" s="506"/>
      <c r="EC3" s="506"/>
      <c r="ED3" s="506"/>
      <c r="EE3" s="506"/>
      <c r="EF3" s="506"/>
      <c r="EG3" s="506"/>
      <c r="EH3" s="506"/>
      <c r="EI3" s="506"/>
      <c r="EJ3" s="506"/>
      <c r="EK3" s="506"/>
      <c r="EL3" s="506"/>
      <c r="EM3" s="506"/>
      <c r="EN3" s="506"/>
      <c r="EO3" s="506"/>
      <c r="EP3" s="506"/>
      <c r="EQ3" s="506"/>
      <c r="ER3" s="506"/>
      <c r="ES3" s="506"/>
      <c r="ET3" s="506"/>
      <c r="EU3" s="506"/>
      <c r="EV3" s="506"/>
      <c r="EW3" s="506"/>
      <c r="EX3" s="506"/>
      <c r="EY3" s="506"/>
      <c r="EZ3" s="506"/>
      <c r="FA3" s="506"/>
      <c r="FB3" s="506"/>
      <c r="FC3" s="506"/>
      <c r="FD3" s="506"/>
      <c r="FE3" s="506"/>
      <c r="FF3" s="506"/>
      <c r="FG3" s="506"/>
      <c r="FH3" s="506"/>
      <c r="FI3" s="506"/>
      <c r="FJ3" s="506"/>
      <c r="FK3" s="506"/>
      <c r="FL3" s="506"/>
      <c r="FM3" s="506"/>
      <c r="FN3" s="506"/>
      <c r="FO3" s="506"/>
      <c r="FP3" s="506"/>
      <c r="FQ3" s="506"/>
      <c r="FR3" s="506"/>
      <c r="FS3" s="506"/>
      <c r="FT3" s="506"/>
      <c r="FU3" s="506"/>
      <c r="FV3" s="506"/>
      <c r="FW3" s="506"/>
      <c r="FX3" s="506"/>
      <c r="FY3" s="506"/>
      <c r="FZ3" s="506"/>
      <c r="GA3" s="506"/>
      <c r="GB3" s="506"/>
      <c r="GC3" s="506"/>
      <c r="GD3" s="506"/>
      <c r="GE3" s="506"/>
      <c r="GF3" s="506"/>
      <c r="GG3" s="506"/>
      <c r="GH3" s="506"/>
      <c r="GI3" s="506"/>
      <c r="GJ3" s="506"/>
      <c r="GK3" s="506"/>
      <c r="GL3" s="506"/>
      <c r="GM3" s="506"/>
      <c r="GN3" s="506"/>
      <c r="GO3" s="506"/>
      <c r="GP3" s="506"/>
      <c r="GQ3" s="506"/>
      <c r="GR3" s="506"/>
      <c r="GS3" s="506"/>
      <c r="GT3" s="506"/>
      <c r="GU3" s="506"/>
      <c r="GV3" s="506"/>
      <c r="GW3" s="506"/>
      <c r="GX3" s="506"/>
      <c r="GY3" s="506"/>
      <c r="GZ3" s="506"/>
      <c r="HA3" s="506"/>
      <c r="HB3" s="506"/>
      <c r="HC3" s="506"/>
      <c r="HD3" s="506"/>
      <c r="HE3" s="506"/>
      <c r="HF3" s="506"/>
      <c r="HG3" s="506"/>
      <c r="HH3" s="506"/>
      <c r="HI3" s="506"/>
      <c r="HJ3" s="506"/>
      <c r="HK3" s="506"/>
      <c r="HL3" s="506"/>
      <c r="HM3" s="506"/>
      <c r="HN3" s="506"/>
      <c r="HO3" s="506"/>
      <c r="HP3" s="506"/>
      <c r="HQ3" s="506"/>
      <c r="HR3" s="506"/>
      <c r="HS3" s="506"/>
      <c r="HT3" s="506"/>
      <c r="HU3" s="506"/>
      <c r="HV3" s="506"/>
      <c r="HW3" s="506"/>
      <c r="HX3" s="506"/>
      <c r="HY3" s="506"/>
      <c r="HZ3" s="506"/>
      <c r="IA3" s="506"/>
      <c r="IB3" s="506"/>
      <c r="IC3" s="506"/>
      <c r="ID3" s="506"/>
      <c r="IE3" s="506"/>
      <c r="IF3" s="506"/>
      <c r="IG3" s="506"/>
      <c r="IH3" s="506"/>
      <c r="II3" s="506"/>
      <c r="IJ3" s="506"/>
      <c r="IK3" s="506"/>
      <c r="IL3" s="506"/>
      <c r="IM3" s="506"/>
      <c r="IN3" s="506"/>
      <c r="IO3" s="506"/>
    </row>
    <row r="4" spans="1:249" ht="24" customHeight="1">
      <c r="A4" s="505"/>
      <c r="B4" s="507" t="s">
        <v>584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506"/>
      <c r="BF4" s="506"/>
      <c r="BG4" s="506"/>
      <c r="BH4" s="506"/>
      <c r="BI4" s="506"/>
      <c r="BJ4" s="506"/>
      <c r="BK4" s="506"/>
      <c r="BL4" s="506"/>
      <c r="BM4" s="506"/>
      <c r="BN4" s="506"/>
      <c r="BO4" s="506"/>
      <c r="BP4" s="506"/>
      <c r="BQ4" s="506"/>
      <c r="BR4" s="506"/>
      <c r="BS4" s="506"/>
      <c r="BT4" s="506"/>
      <c r="BU4" s="506"/>
      <c r="BV4" s="506"/>
      <c r="BW4" s="506"/>
      <c r="BX4" s="506"/>
      <c r="BY4" s="506"/>
      <c r="BZ4" s="506"/>
      <c r="CA4" s="506"/>
      <c r="CB4" s="506"/>
      <c r="CC4" s="506"/>
      <c r="CD4" s="506"/>
      <c r="CE4" s="506"/>
      <c r="CF4" s="506"/>
      <c r="CG4" s="506"/>
      <c r="CH4" s="506"/>
      <c r="CI4" s="506"/>
      <c r="CJ4" s="506"/>
      <c r="CK4" s="506"/>
      <c r="CL4" s="506"/>
      <c r="CM4" s="506"/>
      <c r="CN4" s="506"/>
      <c r="CO4" s="506"/>
      <c r="CP4" s="506"/>
      <c r="CQ4" s="506"/>
      <c r="CR4" s="506"/>
      <c r="CS4" s="506"/>
      <c r="CT4" s="506"/>
      <c r="CU4" s="506"/>
      <c r="CV4" s="506"/>
      <c r="CW4" s="506"/>
      <c r="CX4" s="506"/>
      <c r="CY4" s="506"/>
      <c r="CZ4" s="506"/>
      <c r="DA4" s="506"/>
      <c r="DB4" s="506"/>
      <c r="DC4" s="506"/>
      <c r="DD4" s="506"/>
      <c r="DE4" s="506"/>
      <c r="DF4" s="506"/>
      <c r="DG4" s="506"/>
      <c r="DH4" s="506"/>
      <c r="DI4" s="506"/>
      <c r="DJ4" s="506"/>
      <c r="DK4" s="506"/>
      <c r="DL4" s="506"/>
      <c r="DM4" s="506"/>
      <c r="DN4" s="506"/>
      <c r="DO4" s="506"/>
      <c r="DP4" s="506"/>
      <c r="DQ4" s="506"/>
      <c r="DR4" s="506"/>
      <c r="DS4" s="506"/>
      <c r="DT4" s="506"/>
      <c r="DU4" s="506"/>
      <c r="DV4" s="506"/>
      <c r="DW4" s="506"/>
      <c r="DX4" s="506"/>
      <c r="DY4" s="506"/>
      <c r="DZ4" s="506"/>
      <c r="EA4" s="506"/>
      <c r="EB4" s="506"/>
      <c r="EC4" s="506"/>
      <c r="ED4" s="506"/>
      <c r="EE4" s="506"/>
      <c r="EF4" s="506"/>
      <c r="EG4" s="506"/>
      <c r="EH4" s="506"/>
      <c r="EI4" s="506"/>
      <c r="EJ4" s="506"/>
      <c r="EK4" s="506"/>
      <c r="EL4" s="506"/>
      <c r="EM4" s="506"/>
      <c r="EN4" s="506"/>
      <c r="EO4" s="506"/>
      <c r="EP4" s="506"/>
      <c r="EQ4" s="506"/>
      <c r="ER4" s="506"/>
      <c r="ES4" s="506"/>
      <c r="ET4" s="506"/>
      <c r="EU4" s="506"/>
      <c r="EV4" s="506"/>
      <c r="EW4" s="506"/>
      <c r="EX4" s="506"/>
      <c r="EY4" s="506"/>
      <c r="EZ4" s="506"/>
      <c r="FA4" s="506"/>
      <c r="FB4" s="506"/>
      <c r="FC4" s="506"/>
      <c r="FD4" s="506"/>
      <c r="FE4" s="506"/>
      <c r="FF4" s="506"/>
      <c r="FG4" s="506"/>
      <c r="FH4" s="506"/>
      <c r="FI4" s="506"/>
      <c r="FJ4" s="506"/>
      <c r="FK4" s="506"/>
      <c r="FL4" s="506"/>
      <c r="FM4" s="506"/>
      <c r="FN4" s="506"/>
      <c r="FO4" s="506"/>
      <c r="FP4" s="506"/>
      <c r="FQ4" s="506"/>
      <c r="FR4" s="506"/>
      <c r="FS4" s="506"/>
      <c r="FT4" s="506"/>
      <c r="FU4" s="506"/>
      <c r="FV4" s="506"/>
      <c r="FW4" s="506"/>
      <c r="FX4" s="506"/>
      <c r="FY4" s="506"/>
      <c r="FZ4" s="506"/>
      <c r="GA4" s="506"/>
      <c r="GB4" s="506"/>
      <c r="GC4" s="506"/>
      <c r="GD4" s="506"/>
      <c r="GE4" s="506"/>
      <c r="GF4" s="506"/>
      <c r="GG4" s="506"/>
      <c r="GH4" s="506"/>
      <c r="GI4" s="506"/>
      <c r="GJ4" s="506"/>
      <c r="GK4" s="506"/>
      <c r="GL4" s="506"/>
      <c r="GM4" s="506"/>
      <c r="GN4" s="506"/>
      <c r="GO4" s="506"/>
      <c r="GP4" s="506"/>
      <c r="GQ4" s="506"/>
      <c r="GR4" s="506"/>
      <c r="GS4" s="506"/>
      <c r="GT4" s="506"/>
      <c r="GU4" s="506"/>
      <c r="GV4" s="506"/>
      <c r="GW4" s="506"/>
      <c r="GX4" s="506"/>
      <c r="GY4" s="506"/>
      <c r="GZ4" s="506"/>
      <c r="HA4" s="506"/>
      <c r="HB4" s="506"/>
      <c r="HC4" s="506"/>
      <c r="HD4" s="506"/>
      <c r="HE4" s="506"/>
      <c r="HF4" s="506"/>
      <c r="HG4" s="506"/>
      <c r="HH4" s="506"/>
      <c r="HI4" s="506"/>
      <c r="HJ4" s="506"/>
      <c r="HK4" s="506"/>
      <c r="HL4" s="506"/>
      <c r="HM4" s="506"/>
      <c r="HN4" s="506"/>
      <c r="HO4" s="506"/>
      <c r="HP4" s="506"/>
      <c r="HQ4" s="506"/>
      <c r="HR4" s="506"/>
      <c r="HS4" s="506"/>
      <c r="HT4" s="506"/>
      <c r="HU4" s="506"/>
      <c r="HV4" s="506"/>
      <c r="HW4" s="506"/>
      <c r="HX4" s="506"/>
      <c r="HY4" s="506"/>
      <c r="HZ4" s="506"/>
      <c r="IA4" s="506"/>
      <c r="IB4" s="506"/>
      <c r="IC4" s="506"/>
      <c r="ID4" s="506"/>
      <c r="IE4" s="506"/>
      <c r="IF4" s="506"/>
      <c r="IG4" s="506"/>
      <c r="IH4" s="506"/>
      <c r="II4" s="506"/>
      <c r="IJ4" s="506"/>
      <c r="IK4" s="506"/>
      <c r="IL4" s="506"/>
      <c r="IM4" s="506"/>
      <c r="IN4" s="506"/>
      <c r="IO4" s="506"/>
    </row>
    <row r="5" spans="1:249" ht="15.75" customHeight="1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  <c r="AU5" s="508"/>
      <c r="AV5" s="508"/>
      <c r="AW5" s="508"/>
      <c r="AX5" s="508"/>
      <c r="AY5" s="508"/>
      <c r="AZ5" s="508"/>
      <c r="BA5" s="508"/>
      <c r="BB5" s="508"/>
      <c r="BC5" s="508"/>
      <c r="BD5" s="508"/>
      <c r="BE5" s="508"/>
      <c r="BF5" s="508"/>
      <c r="BG5" s="508"/>
      <c r="BH5" s="508"/>
      <c r="BI5" s="508"/>
      <c r="BJ5" s="508"/>
      <c r="BK5" s="508"/>
      <c r="BL5" s="508"/>
      <c r="BM5" s="508"/>
      <c r="BN5" s="508"/>
      <c r="BO5" s="508"/>
      <c r="BP5" s="508"/>
      <c r="BQ5" s="508"/>
      <c r="BR5" s="508"/>
      <c r="BS5" s="508"/>
      <c r="BT5" s="508"/>
      <c r="BU5" s="508"/>
      <c r="BV5" s="508"/>
      <c r="BW5" s="508"/>
      <c r="BX5" s="508"/>
      <c r="BY5" s="508"/>
      <c r="BZ5" s="508"/>
      <c r="CA5" s="508"/>
      <c r="CB5" s="508"/>
      <c r="CC5" s="508"/>
      <c r="CD5" s="508"/>
      <c r="CE5" s="508"/>
      <c r="CF5" s="508"/>
      <c r="CG5" s="508"/>
      <c r="CH5" s="508"/>
      <c r="CI5" s="508"/>
      <c r="CJ5" s="508"/>
      <c r="CK5" s="508"/>
      <c r="CL5" s="508"/>
      <c r="CM5" s="508"/>
      <c r="CN5" s="508"/>
      <c r="CO5" s="508"/>
      <c r="CP5" s="508"/>
      <c r="CQ5" s="508"/>
      <c r="CR5" s="508"/>
      <c r="CS5" s="508"/>
      <c r="CT5" s="508"/>
      <c r="CU5" s="508"/>
      <c r="CV5" s="508"/>
      <c r="CW5" s="508"/>
      <c r="CX5" s="508"/>
      <c r="CY5" s="508"/>
      <c r="CZ5" s="508"/>
      <c r="DA5" s="508"/>
      <c r="DB5" s="508"/>
      <c r="DC5" s="508"/>
      <c r="DD5" s="508"/>
      <c r="DE5" s="508"/>
      <c r="DF5" s="508"/>
      <c r="DG5" s="508"/>
      <c r="DH5" s="508"/>
      <c r="DI5" s="508"/>
      <c r="DJ5" s="508"/>
      <c r="DK5" s="508"/>
      <c r="DL5" s="508"/>
      <c r="DM5" s="508"/>
      <c r="DN5" s="508"/>
      <c r="DO5" s="508"/>
      <c r="DP5" s="508"/>
      <c r="DQ5" s="508"/>
      <c r="DR5" s="508"/>
      <c r="DS5" s="508"/>
      <c r="DT5" s="508"/>
      <c r="DU5" s="508"/>
      <c r="DV5" s="508"/>
      <c r="DW5" s="508"/>
      <c r="DX5" s="508"/>
      <c r="DY5" s="508"/>
      <c r="DZ5" s="508"/>
      <c r="EA5" s="508"/>
      <c r="EB5" s="508"/>
      <c r="EC5" s="508"/>
      <c r="ED5" s="508"/>
      <c r="EE5" s="508"/>
      <c r="EF5" s="508"/>
      <c r="EG5" s="508"/>
      <c r="EH5" s="508"/>
      <c r="EI5" s="508"/>
      <c r="EJ5" s="508"/>
      <c r="EK5" s="508"/>
      <c r="EL5" s="508"/>
      <c r="EM5" s="508"/>
      <c r="EN5" s="508"/>
      <c r="EO5" s="508"/>
      <c r="EP5" s="508"/>
      <c r="EQ5" s="508"/>
      <c r="ER5" s="508"/>
      <c r="ES5" s="508"/>
      <c r="ET5" s="508"/>
      <c r="EU5" s="508"/>
      <c r="EV5" s="508"/>
      <c r="EW5" s="508"/>
      <c r="EX5" s="508"/>
      <c r="EY5" s="508"/>
      <c r="EZ5" s="508"/>
      <c r="FA5" s="508"/>
      <c r="FB5" s="508"/>
      <c r="FC5" s="508"/>
      <c r="FD5" s="508"/>
      <c r="FE5" s="508"/>
      <c r="FF5" s="508"/>
      <c r="FG5" s="508"/>
      <c r="FH5" s="508"/>
      <c r="FI5" s="508"/>
      <c r="FJ5" s="508"/>
      <c r="FK5" s="508"/>
      <c r="FL5" s="508"/>
      <c r="FM5" s="508"/>
      <c r="FN5" s="508"/>
      <c r="FO5" s="508"/>
      <c r="FP5" s="508"/>
      <c r="FQ5" s="508"/>
      <c r="FR5" s="508"/>
      <c r="FS5" s="508"/>
      <c r="FT5" s="508"/>
      <c r="FU5" s="508"/>
      <c r="FV5" s="508"/>
      <c r="FW5" s="508"/>
      <c r="FX5" s="508"/>
      <c r="FY5" s="508"/>
      <c r="FZ5" s="508"/>
      <c r="GA5" s="508"/>
      <c r="GB5" s="508"/>
      <c r="GC5" s="508"/>
      <c r="GD5" s="508"/>
      <c r="GE5" s="508"/>
      <c r="GF5" s="508"/>
      <c r="GG5" s="508"/>
      <c r="GH5" s="508"/>
      <c r="GI5" s="508"/>
      <c r="GJ5" s="508"/>
      <c r="GK5" s="508"/>
      <c r="GL5" s="508"/>
      <c r="GM5" s="508"/>
      <c r="GN5" s="508"/>
      <c r="GO5" s="508"/>
      <c r="GP5" s="508"/>
      <c r="GQ5" s="508"/>
      <c r="GR5" s="508"/>
      <c r="GS5" s="508"/>
      <c r="GT5" s="508"/>
      <c r="GU5" s="508"/>
      <c r="GV5" s="508"/>
      <c r="GW5" s="508"/>
      <c r="GX5" s="508"/>
      <c r="GY5" s="508"/>
      <c r="GZ5" s="508"/>
      <c r="HA5" s="508"/>
      <c r="HB5" s="508"/>
      <c r="HC5" s="508"/>
      <c r="HD5" s="508"/>
      <c r="HE5" s="508"/>
      <c r="HF5" s="508"/>
      <c r="HG5" s="508"/>
      <c r="HH5" s="508"/>
      <c r="HI5" s="508"/>
      <c r="HJ5" s="508"/>
      <c r="HK5" s="508"/>
      <c r="HL5" s="508"/>
      <c r="HM5" s="508"/>
      <c r="HN5" s="508"/>
      <c r="HO5" s="508"/>
      <c r="HP5" s="508"/>
      <c r="HQ5" s="508"/>
      <c r="HR5" s="508"/>
      <c r="HS5" s="508"/>
      <c r="HT5" s="508"/>
      <c r="HU5" s="508"/>
      <c r="HV5" s="508"/>
      <c r="HW5" s="508"/>
      <c r="HX5" s="508"/>
      <c r="HY5" s="508"/>
      <c r="HZ5" s="508"/>
      <c r="IA5" s="508"/>
      <c r="IB5" s="508"/>
      <c r="IC5" s="508"/>
      <c r="ID5" s="508"/>
      <c r="IE5" s="508"/>
      <c r="IF5" s="508"/>
      <c r="IG5" s="508"/>
      <c r="IH5" s="508"/>
      <c r="II5" s="508"/>
      <c r="IJ5" s="508"/>
      <c r="IK5" s="508"/>
      <c r="IL5" s="508"/>
      <c r="IM5" s="508"/>
      <c r="IN5" s="508"/>
      <c r="IO5" s="508"/>
    </row>
    <row r="6" spans="1:249" ht="24" customHeight="1">
      <c r="A6" s="509"/>
      <c r="B6" s="510" t="s">
        <v>339</v>
      </c>
      <c r="C6" s="511"/>
      <c r="D6" s="511"/>
      <c r="E6" s="511"/>
      <c r="F6" s="511"/>
      <c r="G6" s="511"/>
      <c r="H6" s="511"/>
      <c r="I6" s="511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8"/>
      <c r="AL6" s="508"/>
      <c r="AM6" s="508"/>
      <c r="AN6" s="508"/>
      <c r="AO6" s="508"/>
      <c r="AP6" s="508"/>
      <c r="AQ6" s="508"/>
      <c r="AR6" s="508"/>
      <c r="AS6" s="508"/>
      <c r="AT6" s="508"/>
      <c r="AU6" s="508"/>
      <c r="AV6" s="508"/>
      <c r="AW6" s="508"/>
      <c r="AX6" s="508"/>
      <c r="AY6" s="508"/>
      <c r="AZ6" s="508"/>
      <c r="BA6" s="508"/>
      <c r="BB6" s="508"/>
      <c r="BC6" s="508"/>
      <c r="BD6" s="508"/>
      <c r="BE6" s="508"/>
      <c r="BF6" s="508"/>
      <c r="BG6" s="508"/>
      <c r="BH6" s="508"/>
      <c r="BI6" s="508"/>
      <c r="BJ6" s="508"/>
      <c r="BK6" s="508"/>
      <c r="BL6" s="508"/>
      <c r="BM6" s="508"/>
      <c r="BN6" s="508"/>
      <c r="BO6" s="508"/>
      <c r="BP6" s="508"/>
      <c r="BQ6" s="508"/>
      <c r="BR6" s="508"/>
      <c r="BS6" s="508"/>
      <c r="BT6" s="508"/>
      <c r="BU6" s="508"/>
      <c r="BV6" s="508"/>
      <c r="BW6" s="508"/>
      <c r="BX6" s="508"/>
      <c r="BY6" s="508"/>
      <c r="BZ6" s="508"/>
      <c r="CA6" s="508"/>
      <c r="CB6" s="508"/>
      <c r="CC6" s="508"/>
      <c r="CD6" s="508"/>
      <c r="CE6" s="508"/>
      <c r="CF6" s="508"/>
      <c r="CG6" s="508"/>
      <c r="CH6" s="508"/>
      <c r="CI6" s="508"/>
      <c r="CJ6" s="508"/>
      <c r="CK6" s="508"/>
      <c r="CL6" s="508"/>
      <c r="CM6" s="508"/>
      <c r="CN6" s="508"/>
      <c r="CO6" s="508"/>
      <c r="CP6" s="508"/>
      <c r="CQ6" s="508"/>
      <c r="CR6" s="508"/>
      <c r="CS6" s="508"/>
      <c r="CT6" s="508"/>
      <c r="CU6" s="508"/>
      <c r="CV6" s="508"/>
      <c r="CW6" s="508"/>
      <c r="CX6" s="508"/>
      <c r="CY6" s="508"/>
      <c r="CZ6" s="508"/>
      <c r="DA6" s="508"/>
      <c r="DB6" s="508"/>
      <c r="DC6" s="508"/>
      <c r="DD6" s="508"/>
      <c r="DE6" s="508"/>
      <c r="DF6" s="508"/>
      <c r="DG6" s="508"/>
      <c r="DH6" s="508"/>
      <c r="DI6" s="508"/>
      <c r="DJ6" s="508"/>
      <c r="DK6" s="508"/>
      <c r="DL6" s="508"/>
      <c r="DM6" s="508"/>
      <c r="DN6" s="508"/>
      <c r="DO6" s="508"/>
      <c r="DP6" s="508"/>
      <c r="DQ6" s="508"/>
      <c r="DR6" s="508"/>
      <c r="DS6" s="508"/>
      <c r="DT6" s="508"/>
      <c r="DU6" s="508"/>
      <c r="DV6" s="508"/>
      <c r="DW6" s="508"/>
      <c r="DX6" s="508"/>
      <c r="DY6" s="508"/>
      <c r="DZ6" s="508"/>
      <c r="EA6" s="508"/>
      <c r="EB6" s="508"/>
      <c r="EC6" s="508"/>
      <c r="ED6" s="508"/>
      <c r="EE6" s="508"/>
      <c r="EF6" s="508"/>
      <c r="EG6" s="508"/>
      <c r="EH6" s="508"/>
      <c r="EI6" s="508"/>
      <c r="EJ6" s="508"/>
      <c r="EK6" s="508"/>
      <c r="EL6" s="508"/>
      <c r="EM6" s="508"/>
      <c r="EN6" s="508"/>
      <c r="EO6" s="508"/>
      <c r="EP6" s="508"/>
      <c r="EQ6" s="508"/>
      <c r="ER6" s="508"/>
      <c r="ES6" s="508"/>
      <c r="ET6" s="508"/>
      <c r="EU6" s="508"/>
      <c r="EV6" s="508"/>
      <c r="EW6" s="508"/>
      <c r="EX6" s="508"/>
      <c r="EY6" s="508"/>
      <c r="EZ6" s="508"/>
      <c r="FA6" s="508"/>
      <c r="FB6" s="508"/>
      <c r="FC6" s="508"/>
      <c r="FD6" s="508"/>
      <c r="FE6" s="508"/>
      <c r="FF6" s="508"/>
      <c r="FG6" s="508"/>
      <c r="FH6" s="508"/>
      <c r="FI6" s="508"/>
      <c r="FJ6" s="508"/>
      <c r="FK6" s="508"/>
      <c r="FL6" s="508"/>
      <c r="FM6" s="508"/>
      <c r="FN6" s="508"/>
      <c r="FO6" s="508"/>
      <c r="FP6" s="508"/>
      <c r="FQ6" s="508"/>
      <c r="FR6" s="508"/>
      <c r="FS6" s="508"/>
      <c r="FT6" s="508"/>
      <c r="FU6" s="508"/>
      <c r="FV6" s="508"/>
      <c r="FW6" s="508"/>
      <c r="FX6" s="508"/>
      <c r="FY6" s="508"/>
      <c r="FZ6" s="508"/>
      <c r="GA6" s="508"/>
      <c r="GB6" s="508"/>
      <c r="GC6" s="508"/>
      <c r="GD6" s="508"/>
      <c r="GE6" s="508"/>
      <c r="GF6" s="508"/>
      <c r="GG6" s="508"/>
      <c r="GH6" s="508"/>
      <c r="GI6" s="508"/>
      <c r="GJ6" s="508"/>
      <c r="GK6" s="508"/>
      <c r="GL6" s="508"/>
      <c r="GM6" s="508"/>
      <c r="GN6" s="508"/>
      <c r="GO6" s="508"/>
      <c r="GP6" s="508"/>
      <c r="GQ6" s="508"/>
      <c r="GR6" s="508"/>
      <c r="GS6" s="508"/>
      <c r="GT6" s="508"/>
      <c r="GU6" s="508"/>
      <c r="GV6" s="508"/>
      <c r="GW6" s="508"/>
      <c r="GX6" s="508"/>
      <c r="GY6" s="508"/>
      <c r="GZ6" s="508"/>
      <c r="HA6" s="508"/>
      <c r="HB6" s="508"/>
      <c r="HC6" s="508"/>
      <c r="HD6" s="508"/>
      <c r="HE6" s="508"/>
      <c r="HF6" s="508"/>
      <c r="HG6" s="508"/>
      <c r="HH6" s="508"/>
      <c r="HI6" s="508"/>
      <c r="HJ6" s="508"/>
      <c r="HK6" s="508"/>
      <c r="HL6" s="508"/>
      <c r="HM6" s="508"/>
      <c r="HN6" s="508"/>
      <c r="HO6" s="508"/>
      <c r="HP6" s="508"/>
      <c r="HQ6" s="508"/>
      <c r="HR6" s="508"/>
      <c r="HS6" s="508"/>
      <c r="HT6" s="508"/>
      <c r="HU6" s="508"/>
      <c r="HV6" s="508"/>
      <c r="HW6" s="508"/>
      <c r="HX6" s="508"/>
      <c r="HY6" s="508"/>
      <c r="HZ6" s="508"/>
      <c r="IA6" s="508"/>
      <c r="IB6" s="508"/>
      <c r="IC6" s="508"/>
      <c r="ID6" s="508"/>
      <c r="IE6" s="508"/>
      <c r="IF6" s="508"/>
      <c r="IG6" s="508"/>
      <c r="IH6" s="508"/>
      <c r="II6" s="508"/>
      <c r="IJ6" s="508"/>
      <c r="IK6" s="508"/>
      <c r="IL6" s="508"/>
      <c r="IM6" s="508"/>
      <c r="IN6" s="508"/>
      <c r="IO6" s="508"/>
    </row>
    <row r="7" spans="1:249" ht="16.5" customHeight="1">
      <c r="A7" s="509"/>
      <c r="B7" s="512" t="s">
        <v>585</v>
      </c>
      <c r="C7" s="511"/>
      <c r="D7" s="511"/>
      <c r="E7" s="511"/>
      <c r="F7" s="511"/>
      <c r="G7" s="511"/>
      <c r="H7" s="511"/>
      <c r="I7" s="511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508"/>
      <c r="AX7" s="508"/>
      <c r="AY7" s="508"/>
      <c r="AZ7" s="508"/>
      <c r="BA7" s="508"/>
      <c r="BB7" s="508"/>
      <c r="BC7" s="508"/>
      <c r="BD7" s="508"/>
      <c r="BE7" s="508"/>
      <c r="BF7" s="508"/>
      <c r="BG7" s="508"/>
      <c r="BH7" s="508"/>
      <c r="BI7" s="508"/>
      <c r="BJ7" s="508"/>
      <c r="BK7" s="508"/>
      <c r="BL7" s="508"/>
      <c r="BM7" s="508"/>
      <c r="BN7" s="508"/>
      <c r="BO7" s="508"/>
      <c r="BP7" s="508"/>
      <c r="BQ7" s="508"/>
      <c r="BR7" s="508"/>
      <c r="BS7" s="508"/>
      <c r="BT7" s="508"/>
      <c r="BU7" s="508"/>
      <c r="BV7" s="508"/>
      <c r="BW7" s="508"/>
      <c r="BX7" s="508"/>
      <c r="BY7" s="508"/>
      <c r="BZ7" s="508"/>
      <c r="CA7" s="508"/>
      <c r="CB7" s="508"/>
      <c r="CC7" s="508"/>
      <c r="CD7" s="508"/>
      <c r="CE7" s="508"/>
      <c r="CF7" s="508"/>
      <c r="CG7" s="508"/>
      <c r="CH7" s="508"/>
      <c r="CI7" s="508"/>
      <c r="CJ7" s="508"/>
      <c r="CK7" s="508"/>
      <c r="CL7" s="508"/>
      <c r="CM7" s="508"/>
      <c r="CN7" s="508"/>
      <c r="CO7" s="508"/>
      <c r="CP7" s="508"/>
      <c r="CQ7" s="508"/>
      <c r="CR7" s="508"/>
      <c r="CS7" s="508"/>
      <c r="CT7" s="508"/>
      <c r="CU7" s="508"/>
      <c r="CV7" s="508"/>
      <c r="CW7" s="508"/>
      <c r="CX7" s="508"/>
      <c r="CY7" s="508"/>
      <c r="CZ7" s="508"/>
      <c r="DA7" s="508"/>
      <c r="DB7" s="508"/>
      <c r="DC7" s="508"/>
      <c r="DD7" s="508"/>
      <c r="DE7" s="508"/>
      <c r="DF7" s="508"/>
      <c r="DG7" s="508"/>
      <c r="DH7" s="508"/>
      <c r="DI7" s="508"/>
      <c r="DJ7" s="508"/>
      <c r="DK7" s="508"/>
      <c r="DL7" s="508"/>
      <c r="DM7" s="508"/>
      <c r="DN7" s="508"/>
      <c r="DO7" s="508"/>
      <c r="DP7" s="508"/>
      <c r="DQ7" s="508"/>
      <c r="DR7" s="508"/>
      <c r="DS7" s="508"/>
      <c r="DT7" s="508"/>
      <c r="DU7" s="508"/>
      <c r="DV7" s="508"/>
      <c r="DW7" s="508"/>
      <c r="DX7" s="508"/>
      <c r="DY7" s="508"/>
      <c r="DZ7" s="508"/>
      <c r="EA7" s="508"/>
      <c r="EB7" s="508"/>
      <c r="EC7" s="508"/>
      <c r="ED7" s="508"/>
      <c r="EE7" s="508"/>
      <c r="EF7" s="508"/>
      <c r="EG7" s="508"/>
      <c r="EH7" s="508"/>
      <c r="EI7" s="508"/>
      <c r="EJ7" s="508"/>
      <c r="EK7" s="508"/>
      <c r="EL7" s="508"/>
      <c r="EM7" s="508"/>
      <c r="EN7" s="508"/>
      <c r="EO7" s="508"/>
      <c r="EP7" s="508"/>
      <c r="EQ7" s="508"/>
      <c r="ER7" s="508"/>
      <c r="ES7" s="508"/>
      <c r="ET7" s="508"/>
      <c r="EU7" s="508"/>
      <c r="EV7" s="508"/>
      <c r="EW7" s="508"/>
      <c r="EX7" s="508"/>
      <c r="EY7" s="508"/>
      <c r="EZ7" s="508"/>
      <c r="FA7" s="508"/>
      <c r="FB7" s="508"/>
      <c r="FC7" s="508"/>
      <c r="FD7" s="508"/>
      <c r="FE7" s="508"/>
      <c r="FF7" s="508"/>
      <c r="FG7" s="508"/>
      <c r="FH7" s="508"/>
      <c r="FI7" s="508"/>
      <c r="FJ7" s="508"/>
      <c r="FK7" s="508"/>
      <c r="FL7" s="508"/>
      <c r="FM7" s="508"/>
      <c r="FN7" s="508"/>
      <c r="FO7" s="508"/>
      <c r="FP7" s="508"/>
      <c r="FQ7" s="508"/>
      <c r="FR7" s="508"/>
      <c r="FS7" s="508"/>
      <c r="FT7" s="508"/>
      <c r="FU7" s="508"/>
      <c r="FV7" s="508"/>
      <c r="FW7" s="508"/>
      <c r="FX7" s="508"/>
      <c r="FY7" s="508"/>
      <c r="FZ7" s="508"/>
      <c r="GA7" s="508"/>
      <c r="GB7" s="508"/>
      <c r="GC7" s="508"/>
      <c r="GD7" s="508"/>
      <c r="GE7" s="508"/>
      <c r="GF7" s="508"/>
      <c r="GG7" s="508"/>
      <c r="GH7" s="508"/>
      <c r="GI7" s="508"/>
      <c r="GJ7" s="508"/>
      <c r="GK7" s="508"/>
      <c r="GL7" s="508"/>
      <c r="GM7" s="508"/>
      <c r="GN7" s="508"/>
      <c r="GO7" s="508"/>
      <c r="GP7" s="508"/>
      <c r="GQ7" s="508"/>
      <c r="GR7" s="508"/>
      <c r="GS7" s="508"/>
      <c r="GT7" s="508"/>
      <c r="GU7" s="508"/>
      <c r="GV7" s="508"/>
      <c r="GW7" s="508"/>
      <c r="GX7" s="508"/>
      <c r="GY7" s="508"/>
      <c r="GZ7" s="508"/>
      <c r="HA7" s="508"/>
      <c r="HB7" s="508"/>
      <c r="HC7" s="508"/>
      <c r="HD7" s="508"/>
      <c r="HE7" s="508"/>
      <c r="HF7" s="508"/>
      <c r="HG7" s="508"/>
      <c r="HH7" s="508"/>
      <c r="HI7" s="508"/>
      <c r="HJ7" s="508"/>
      <c r="HK7" s="508"/>
      <c r="HL7" s="508"/>
      <c r="HM7" s="508"/>
      <c r="HN7" s="508"/>
      <c r="HO7" s="508"/>
      <c r="HP7" s="508"/>
      <c r="HQ7" s="508"/>
      <c r="HR7" s="508"/>
      <c r="HS7" s="508"/>
      <c r="HT7" s="508"/>
      <c r="HU7" s="508"/>
      <c r="HV7" s="508"/>
      <c r="HW7" s="508"/>
      <c r="HX7" s="508"/>
      <c r="HY7" s="508"/>
      <c r="HZ7" s="508"/>
      <c r="IA7" s="508"/>
      <c r="IB7" s="508"/>
      <c r="IC7" s="508"/>
      <c r="ID7" s="508"/>
      <c r="IE7" s="508"/>
      <c r="IF7" s="508"/>
      <c r="IG7" s="508"/>
      <c r="IH7" s="508"/>
      <c r="II7" s="508"/>
      <c r="IJ7" s="508"/>
      <c r="IK7" s="508"/>
      <c r="IL7" s="508"/>
      <c r="IM7" s="508"/>
      <c r="IN7" s="508"/>
      <c r="IO7" s="508"/>
    </row>
    <row r="8" spans="1:249" ht="16.5" customHeight="1">
      <c r="A8" s="509"/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/>
      <c r="CD8" s="508"/>
      <c r="CE8" s="508"/>
      <c r="CF8" s="508"/>
      <c r="CG8" s="508"/>
      <c r="CH8" s="508"/>
      <c r="CI8" s="508"/>
      <c r="CJ8" s="508"/>
      <c r="CK8" s="508"/>
      <c r="CL8" s="508"/>
      <c r="CM8" s="508"/>
      <c r="CN8" s="508"/>
      <c r="CO8" s="508"/>
      <c r="CP8" s="508"/>
      <c r="CQ8" s="508"/>
      <c r="CR8" s="508"/>
      <c r="CS8" s="508"/>
      <c r="CT8" s="508"/>
      <c r="CU8" s="508"/>
      <c r="CV8" s="508"/>
      <c r="CW8" s="508"/>
      <c r="CX8" s="508"/>
      <c r="CY8" s="508"/>
      <c r="CZ8" s="508"/>
      <c r="DA8" s="508"/>
      <c r="DB8" s="508"/>
      <c r="DC8" s="508"/>
      <c r="DD8" s="508"/>
      <c r="DE8" s="508"/>
      <c r="DF8" s="508"/>
      <c r="DG8" s="508"/>
      <c r="DH8" s="508"/>
      <c r="DI8" s="508"/>
      <c r="DJ8" s="508"/>
      <c r="DK8" s="508"/>
      <c r="DL8" s="508"/>
      <c r="DM8" s="508"/>
      <c r="DN8" s="508"/>
      <c r="DO8" s="508"/>
      <c r="DP8" s="508"/>
      <c r="DQ8" s="508"/>
      <c r="DR8" s="508"/>
      <c r="DS8" s="508"/>
      <c r="DT8" s="508"/>
      <c r="DU8" s="508"/>
      <c r="DV8" s="508"/>
      <c r="DW8" s="508"/>
      <c r="DX8" s="508"/>
      <c r="DY8" s="508"/>
      <c r="DZ8" s="508"/>
      <c r="EA8" s="508"/>
      <c r="EB8" s="508"/>
      <c r="EC8" s="508"/>
      <c r="ED8" s="508"/>
      <c r="EE8" s="508"/>
      <c r="EF8" s="508"/>
      <c r="EG8" s="508"/>
      <c r="EH8" s="508"/>
      <c r="EI8" s="508"/>
      <c r="EJ8" s="508"/>
      <c r="EK8" s="508"/>
      <c r="EL8" s="508"/>
      <c r="EM8" s="508"/>
      <c r="EN8" s="508"/>
      <c r="EO8" s="508"/>
      <c r="EP8" s="508"/>
      <c r="EQ8" s="508"/>
      <c r="ER8" s="508"/>
      <c r="ES8" s="508"/>
      <c r="ET8" s="508"/>
      <c r="EU8" s="508"/>
      <c r="EV8" s="508"/>
      <c r="EW8" s="508"/>
      <c r="EX8" s="508"/>
      <c r="EY8" s="508"/>
      <c r="EZ8" s="508"/>
      <c r="FA8" s="508"/>
      <c r="FB8" s="508"/>
      <c r="FC8" s="508"/>
      <c r="FD8" s="508"/>
      <c r="FE8" s="508"/>
      <c r="FF8" s="508"/>
      <c r="FG8" s="508"/>
      <c r="FH8" s="508"/>
      <c r="FI8" s="508"/>
      <c r="FJ8" s="508"/>
      <c r="FK8" s="508"/>
      <c r="FL8" s="508"/>
      <c r="FM8" s="508"/>
      <c r="FN8" s="508"/>
      <c r="FO8" s="508"/>
      <c r="FP8" s="508"/>
      <c r="FQ8" s="508"/>
      <c r="FR8" s="508"/>
      <c r="FS8" s="508"/>
      <c r="FT8" s="508"/>
      <c r="FU8" s="508"/>
      <c r="FV8" s="508"/>
      <c r="FW8" s="508"/>
      <c r="FX8" s="508"/>
      <c r="FY8" s="508"/>
      <c r="FZ8" s="508"/>
      <c r="GA8" s="508"/>
      <c r="GB8" s="508"/>
      <c r="GC8" s="508"/>
      <c r="GD8" s="508"/>
      <c r="GE8" s="508"/>
      <c r="GF8" s="508"/>
      <c r="GG8" s="508"/>
      <c r="GH8" s="508"/>
      <c r="GI8" s="508"/>
      <c r="GJ8" s="508"/>
      <c r="GK8" s="508"/>
      <c r="GL8" s="508"/>
      <c r="GM8" s="508"/>
      <c r="GN8" s="508"/>
      <c r="GO8" s="508"/>
      <c r="GP8" s="508"/>
      <c r="GQ8" s="508"/>
      <c r="GR8" s="508"/>
      <c r="GS8" s="508"/>
      <c r="GT8" s="508"/>
      <c r="GU8" s="508"/>
      <c r="GV8" s="508"/>
      <c r="GW8" s="508"/>
      <c r="GX8" s="508"/>
      <c r="GY8" s="508"/>
      <c r="GZ8" s="508"/>
      <c r="HA8" s="508"/>
      <c r="HB8" s="508"/>
      <c r="HC8" s="508"/>
      <c r="HD8" s="508"/>
      <c r="HE8" s="508"/>
      <c r="HF8" s="508"/>
      <c r="HG8" s="508"/>
      <c r="HH8" s="508"/>
      <c r="HI8" s="508"/>
      <c r="HJ8" s="508"/>
      <c r="HK8" s="508"/>
      <c r="HL8" s="508"/>
      <c r="HM8" s="508"/>
      <c r="HN8" s="508"/>
      <c r="HO8" s="508"/>
      <c r="HP8" s="508"/>
      <c r="HQ8" s="508"/>
      <c r="HR8" s="508"/>
      <c r="HS8" s="508"/>
      <c r="HT8" s="508"/>
      <c r="HU8" s="508"/>
      <c r="HV8" s="508"/>
      <c r="HW8" s="508"/>
      <c r="HX8" s="508"/>
      <c r="HY8" s="508"/>
      <c r="HZ8" s="508"/>
      <c r="IA8" s="508"/>
      <c r="IB8" s="508"/>
      <c r="IC8" s="508"/>
      <c r="ID8" s="508"/>
      <c r="IE8" s="508"/>
      <c r="IF8" s="508"/>
      <c r="IG8" s="508"/>
      <c r="IH8" s="508"/>
      <c r="II8" s="508"/>
      <c r="IJ8" s="508"/>
      <c r="IK8" s="508"/>
      <c r="IL8" s="508"/>
      <c r="IM8" s="508"/>
      <c r="IN8" s="508"/>
      <c r="IO8" s="508"/>
    </row>
    <row r="9" spans="1:249" ht="16.5" customHeight="1">
      <c r="A9" s="509"/>
      <c r="B9" s="508" t="s">
        <v>586</v>
      </c>
      <c r="C9" s="508"/>
      <c r="D9" s="509" t="s">
        <v>587</v>
      </c>
      <c r="E9" s="509" t="s">
        <v>588</v>
      </c>
      <c r="F9" s="509" t="s">
        <v>589</v>
      </c>
      <c r="G9" s="509" t="s">
        <v>590</v>
      </c>
      <c r="H9" s="509" t="s">
        <v>20</v>
      </c>
      <c r="I9" s="509" t="s">
        <v>591</v>
      </c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8"/>
      <c r="BV9" s="508"/>
      <c r="BW9" s="508"/>
      <c r="BX9" s="508"/>
      <c r="BY9" s="508"/>
      <c r="BZ9" s="508"/>
      <c r="CA9" s="508"/>
      <c r="CB9" s="508"/>
      <c r="CC9" s="508"/>
      <c r="CD9" s="508"/>
      <c r="CE9" s="508"/>
      <c r="CF9" s="508"/>
      <c r="CG9" s="508"/>
      <c r="CH9" s="508"/>
      <c r="CI9" s="508"/>
      <c r="CJ9" s="508"/>
      <c r="CK9" s="508"/>
      <c r="CL9" s="508"/>
      <c r="CM9" s="508"/>
      <c r="CN9" s="508"/>
      <c r="CO9" s="508"/>
      <c r="CP9" s="508"/>
      <c r="CQ9" s="508"/>
      <c r="CR9" s="508"/>
      <c r="CS9" s="508"/>
      <c r="CT9" s="508"/>
      <c r="CU9" s="508"/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8"/>
      <c r="DH9" s="508"/>
      <c r="DI9" s="508"/>
      <c r="DJ9" s="508"/>
      <c r="DK9" s="508"/>
      <c r="DL9" s="508"/>
      <c r="DM9" s="508"/>
      <c r="DN9" s="508"/>
      <c r="DO9" s="508"/>
      <c r="DP9" s="508"/>
      <c r="DQ9" s="508"/>
      <c r="DR9" s="508"/>
      <c r="DS9" s="508"/>
      <c r="DT9" s="508"/>
      <c r="DU9" s="508"/>
      <c r="DV9" s="508"/>
      <c r="DW9" s="508"/>
      <c r="DX9" s="508"/>
      <c r="DY9" s="508"/>
      <c r="DZ9" s="508"/>
      <c r="EA9" s="508"/>
      <c r="EB9" s="508"/>
      <c r="EC9" s="508"/>
      <c r="ED9" s="508"/>
      <c r="EE9" s="508"/>
      <c r="EF9" s="508"/>
      <c r="EG9" s="508"/>
      <c r="EH9" s="508"/>
      <c r="EI9" s="508"/>
      <c r="EJ9" s="508"/>
      <c r="EK9" s="508"/>
      <c r="EL9" s="508"/>
      <c r="EM9" s="508"/>
      <c r="EN9" s="508"/>
      <c r="EO9" s="508"/>
      <c r="EP9" s="508"/>
      <c r="EQ9" s="508"/>
      <c r="ER9" s="508"/>
      <c r="ES9" s="508"/>
      <c r="ET9" s="508"/>
      <c r="EU9" s="508"/>
      <c r="EV9" s="508"/>
      <c r="EW9" s="508"/>
      <c r="EX9" s="508"/>
      <c r="EY9" s="508"/>
      <c r="EZ9" s="508"/>
      <c r="FA9" s="508"/>
      <c r="FB9" s="508"/>
      <c r="FC9" s="508"/>
      <c r="FD9" s="508"/>
      <c r="FE9" s="508"/>
      <c r="FF9" s="508"/>
      <c r="FG9" s="508"/>
      <c r="FH9" s="508"/>
      <c r="FI9" s="508"/>
      <c r="FJ9" s="508"/>
      <c r="FK9" s="508"/>
      <c r="FL9" s="508"/>
      <c r="FM9" s="508"/>
      <c r="FN9" s="508"/>
      <c r="FO9" s="508"/>
      <c r="FP9" s="508"/>
      <c r="FQ9" s="508"/>
      <c r="FR9" s="508"/>
      <c r="FS9" s="508"/>
      <c r="FT9" s="508"/>
      <c r="FU9" s="508"/>
      <c r="FV9" s="508"/>
      <c r="FW9" s="508"/>
      <c r="FX9" s="508"/>
      <c r="FY9" s="508"/>
      <c r="FZ9" s="508"/>
      <c r="GA9" s="508"/>
      <c r="GB9" s="508"/>
      <c r="GC9" s="508"/>
      <c r="GD9" s="508"/>
      <c r="GE9" s="508"/>
      <c r="GF9" s="508"/>
      <c r="GG9" s="508"/>
      <c r="GH9" s="508"/>
      <c r="GI9" s="508"/>
      <c r="GJ9" s="508"/>
      <c r="GK9" s="508"/>
      <c r="GL9" s="508"/>
      <c r="GM9" s="508"/>
      <c r="GN9" s="508"/>
      <c r="GO9" s="508"/>
      <c r="GP9" s="508"/>
      <c r="GQ9" s="508"/>
      <c r="GR9" s="508"/>
      <c r="GS9" s="508"/>
      <c r="GT9" s="508"/>
      <c r="GU9" s="508"/>
      <c r="GV9" s="508"/>
      <c r="GW9" s="508"/>
      <c r="GX9" s="508"/>
      <c r="GY9" s="508"/>
      <c r="GZ9" s="508"/>
      <c r="HA9" s="508"/>
      <c r="HB9" s="508"/>
      <c r="HC9" s="508"/>
      <c r="HD9" s="508"/>
      <c r="HE9" s="508"/>
      <c r="HF9" s="508"/>
      <c r="HG9" s="508"/>
      <c r="HH9" s="508"/>
      <c r="HI9" s="508"/>
      <c r="HJ9" s="508"/>
      <c r="HK9" s="508"/>
      <c r="HL9" s="508"/>
      <c r="HM9" s="508"/>
      <c r="HN9" s="508"/>
      <c r="HO9" s="508"/>
      <c r="HP9" s="508"/>
      <c r="HQ9" s="508"/>
      <c r="HR9" s="508"/>
      <c r="HS9" s="508"/>
      <c r="HT9" s="508"/>
      <c r="HU9" s="508"/>
      <c r="HV9" s="508"/>
      <c r="HW9" s="508"/>
      <c r="HX9" s="508"/>
      <c r="HY9" s="508"/>
      <c r="HZ9" s="508"/>
      <c r="IA9" s="508"/>
      <c r="IB9" s="508"/>
      <c r="IC9" s="508"/>
      <c r="ID9" s="508"/>
      <c r="IE9" s="508"/>
      <c r="IF9" s="508"/>
      <c r="IG9" s="508"/>
      <c r="IH9" s="508"/>
      <c r="II9" s="508"/>
      <c r="IJ9" s="508"/>
      <c r="IK9" s="508"/>
      <c r="IL9" s="508"/>
      <c r="IM9" s="508"/>
      <c r="IN9" s="508"/>
      <c r="IO9" s="508"/>
    </row>
    <row r="10" spans="1:249" ht="18.75" customHeight="1">
      <c r="A10" s="505"/>
      <c r="B10" s="506"/>
      <c r="C10" s="506"/>
      <c r="D10" s="505"/>
      <c r="E10" s="505"/>
      <c r="F10" s="505" t="s">
        <v>592</v>
      </c>
      <c r="G10" s="505" t="s">
        <v>593</v>
      </c>
      <c r="H10" s="505" t="s">
        <v>594</v>
      </c>
      <c r="I10" s="505" t="s">
        <v>595</v>
      </c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M10" s="506"/>
      <c r="AN10" s="506"/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  <c r="BQ10" s="506"/>
      <c r="BR10" s="506"/>
      <c r="BS10" s="506"/>
      <c r="BT10" s="506"/>
      <c r="BU10" s="506"/>
      <c r="BV10" s="506"/>
      <c r="BW10" s="506"/>
      <c r="BX10" s="506"/>
      <c r="BY10" s="506"/>
      <c r="BZ10" s="506"/>
      <c r="CA10" s="506"/>
      <c r="CB10" s="506"/>
      <c r="CC10" s="506"/>
      <c r="CD10" s="506"/>
      <c r="CE10" s="506"/>
      <c r="CF10" s="506"/>
      <c r="CG10" s="506"/>
      <c r="CH10" s="506"/>
      <c r="CI10" s="506"/>
      <c r="CJ10" s="506"/>
      <c r="CK10" s="506"/>
      <c r="CL10" s="506"/>
      <c r="CM10" s="506"/>
      <c r="CN10" s="506"/>
      <c r="CO10" s="506"/>
      <c r="CP10" s="506"/>
      <c r="CQ10" s="506"/>
      <c r="CR10" s="506"/>
      <c r="CS10" s="506"/>
      <c r="CT10" s="506"/>
      <c r="CU10" s="506"/>
      <c r="CV10" s="506"/>
      <c r="CW10" s="506"/>
      <c r="CX10" s="506"/>
      <c r="CY10" s="506"/>
      <c r="CZ10" s="506"/>
      <c r="DA10" s="506"/>
      <c r="DB10" s="506"/>
      <c r="DC10" s="506"/>
      <c r="DD10" s="506"/>
      <c r="DE10" s="506"/>
      <c r="DF10" s="506"/>
      <c r="DG10" s="506"/>
      <c r="DH10" s="506"/>
      <c r="DI10" s="506"/>
      <c r="DJ10" s="506"/>
      <c r="DK10" s="506"/>
      <c r="DL10" s="506"/>
      <c r="DM10" s="506"/>
      <c r="DN10" s="506"/>
      <c r="DO10" s="506"/>
      <c r="DP10" s="506"/>
      <c r="DQ10" s="506"/>
      <c r="DR10" s="506"/>
      <c r="DS10" s="506"/>
      <c r="DT10" s="506"/>
      <c r="DU10" s="506"/>
      <c r="DV10" s="506"/>
      <c r="DW10" s="506"/>
      <c r="DX10" s="506"/>
      <c r="DY10" s="506"/>
      <c r="DZ10" s="506"/>
      <c r="EA10" s="506"/>
      <c r="EB10" s="506"/>
      <c r="EC10" s="506"/>
      <c r="ED10" s="506"/>
      <c r="EE10" s="506"/>
      <c r="EF10" s="506"/>
      <c r="EG10" s="506"/>
      <c r="EH10" s="506"/>
      <c r="EI10" s="506"/>
      <c r="EJ10" s="506"/>
      <c r="EK10" s="506"/>
      <c r="EL10" s="506"/>
      <c r="EM10" s="506"/>
      <c r="EN10" s="506"/>
      <c r="EO10" s="506"/>
      <c r="EP10" s="506"/>
      <c r="EQ10" s="506"/>
      <c r="ER10" s="506"/>
      <c r="ES10" s="506"/>
      <c r="ET10" s="506"/>
      <c r="EU10" s="506"/>
      <c r="EV10" s="506"/>
      <c r="EW10" s="506"/>
      <c r="EX10" s="506"/>
      <c r="EY10" s="506"/>
      <c r="EZ10" s="506"/>
      <c r="FA10" s="506"/>
      <c r="FB10" s="506"/>
      <c r="FC10" s="506"/>
      <c r="FD10" s="506"/>
      <c r="FE10" s="506"/>
      <c r="FF10" s="506"/>
      <c r="FG10" s="506"/>
      <c r="FH10" s="506"/>
      <c r="FI10" s="506"/>
      <c r="FJ10" s="506"/>
      <c r="FK10" s="506"/>
      <c r="FL10" s="506"/>
      <c r="FM10" s="506"/>
      <c r="FN10" s="506"/>
      <c r="FO10" s="506"/>
      <c r="FP10" s="506"/>
      <c r="FQ10" s="506"/>
      <c r="FR10" s="506"/>
      <c r="FS10" s="506"/>
      <c r="FT10" s="506"/>
      <c r="FU10" s="506"/>
      <c r="FV10" s="506"/>
      <c r="FW10" s="506"/>
      <c r="FX10" s="506"/>
      <c r="FY10" s="506"/>
      <c r="FZ10" s="506"/>
      <c r="GA10" s="506"/>
      <c r="GB10" s="506"/>
      <c r="GC10" s="506"/>
      <c r="GD10" s="506"/>
      <c r="GE10" s="506"/>
      <c r="GF10" s="506"/>
      <c r="GG10" s="506"/>
      <c r="GH10" s="506"/>
      <c r="GI10" s="506"/>
      <c r="GJ10" s="506"/>
      <c r="GK10" s="506"/>
      <c r="GL10" s="506"/>
      <c r="GM10" s="506"/>
      <c r="GN10" s="506"/>
      <c r="GO10" s="506"/>
      <c r="GP10" s="506"/>
      <c r="GQ10" s="506"/>
      <c r="GR10" s="506"/>
      <c r="GS10" s="506"/>
      <c r="GT10" s="506"/>
      <c r="GU10" s="506"/>
      <c r="GV10" s="506"/>
      <c r="GW10" s="506"/>
      <c r="GX10" s="506"/>
      <c r="GY10" s="506"/>
      <c r="GZ10" s="506"/>
      <c r="HA10" s="506"/>
      <c r="HB10" s="506"/>
      <c r="HC10" s="506"/>
      <c r="HD10" s="506"/>
      <c r="HE10" s="506"/>
      <c r="HF10" s="506"/>
      <c r="HG10" s="506"/>
      <c r="HH10" s="506"/>
      <c r="HI10" s="506"/>
      <c r="HJ10" s="506"/>
      <c r="HK10" s="506"/>
      <c r="HL10" s="506"/>
      <c r="HM10" s="506"/>
      <c r="HN10" s="506"/>
      <c r="HO10" s="506"/>
      <c r="HP10" s="506"/>
      <c r="HQ10" s="506"/>
      <c r="HR10" s="506"/>
      <c r="HS10" s="506"/>
      <c r="HT10" s="506"/>
      <c r="HU10" s="506"/>
      <c r="HV10" s="506"/>
      <c r="HW10" s="506"/>
      <c r="HX10" s="506"/>
      <c r="HY10" s="506"/>
      <c r="HZ10" s="506"/>
      <c r="IA10" s="506"/>
      <c r="IB10" s="506"/>
      <c r="IC10" s="506"/>
      <c r="ID10" s="506"/>
      <c r="IE10" s="506"/>
      <c r="IF10" s="506"/>
      <c r="IG10" s="506"/>
      <c r="IH10" s="506"/>
      <c r="II10" s="506"/>
      <c r="IJ10" s="506"/>
      <c r="IK10" s="506"/>
      <c r="IL10" s="506"/>
      <c r="IM10" s="506"/>
      <c r="IN10" s="506"/>
      <c r="IO10" s="506"/>
    </row>
    <row r="11" spans="1:249" ht="63" customHeight="1">
      <c r="A11" s="513" t="s">
        <v>596</v>
      </c>
      <c r="B11" s="513" t="s">
        <v>597</v>
      </c>
      <c r="C11" s="513" t="s">
        <v>598</v>
      </c>
      <c r="D11" s="513" t="s">
        <v>599</v>
      </c>
      <c r="E11" s="513" t="s">
        <v>600</v>
      </c>
      <c r="F11" s="513" t="s">
        <v>601</v>
      </c>
      <c r="G11" s="513" t="s">
        <v>602</v>
      </c>
      <c r="H11" s="513" t="s">
        <v>603</v>
      </c>
      <c r="I11" s="513" t="s">
        <v>604</v>
      </c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06"/>
      <c r="BZ11" s="506"/>
      <c r="CA11" s="506"/>
      <c r="CB11" s="506"/>
      <c r="CC11" s="506"/>
      <c r="CD11" s="506"/>
      <c r="CE11" s="506"/>
      <c r="CF11" s="506"/>
      <c r="CG11" s="506"/>
      <c r="CH11" s="506"/>
      <c r="CI11" s="506"/>
      <c r="CJ11" s="506"/>
      <c r="CK11" s="506"/>
      <c r="CL11" s="506"/>
      <c r="CM11" s="506"/>
      <c r="CN11" s="506"/>
      <c r="CO11" s="506"/>
      <c r="CP11" s="506"/>
      <c r="CQ11" s="506"/>
      <c r="CR11" s="506"/>
      <c r="CS11" s="506"/>
      <c r="CT11" s="506"/>
      <c r="CU11" s="506"/>
      <c r="CV11" s="506"/>
      <c r="CW11" s="506"/>
      <c r="CX11" s="506"/>
      <c r="CY11" s="506"/>
      <c r="CZ11" s="506"/>
      <c r="DA11" s="506"/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  <c r="DT11" s="506"/>
      <c r="DU11" s="506"/>
      <c r="DV11" s="506"/>
      <c r="DW11" s="506"/>
      <c r="DX11" s="506"/>
      <c r="DY11" s="506"/>
      <c r="DZ11" s="506"/>
      <c r="EA11" s="506"/>
      <c r="EB11" s="506"/>
      <c r="EC11" s="506"/>
      <c r="ED11" s="506"/>
      <c r="EE11" s="506"/>
      <c r="EF11" s="506"/>
      <c r="EG11" s="506"/>
      <c r="EH11" s="506"/>
      <c r="EI11" s="506"/>
      <c r="EJ11" s="506"/>
      <c r="EK11" s="506"/>
      <c r="EL11" s="506"/>
      <c r="EM11" s="506"/>
      <c r="EN11" s="506"/>
      <c r="EO11" s="506"/>
      <c r="EP11" s="506"/>
      <c r="EQ11" s="506"/>
      <c r="ER11" s="506"/>
      <c r="ES11" s="506"/>
      <c r="ET11" s="506"/>
      <c r="EU11" s="506"/>
      <c r="EV11" s="506"/>
      <c r="EW11" s="506"/>
      <c r="EX11" s="506"/>
      <c r="EY11" s="506"/>
      <c r="EZ11" s="506"/>
      <c r="FA11" s="506"/>
      <c r="FB11" s="506"/>
      <c r="FC11" s="506"/>
      <c r="FD11" s="506"/>
      <c r="FE11" s="506"/>
      <c r="FF11" s="506"/>
      <c r="FG11" s="506"/>
      <c r="FH11" s="506"/>
      <c r="FI11" s="506"/>
      <c r="FJ11" s="506"/>
      <c r="FK11" s="506"/>
      <c r="FL11" s="506"/>
      <c r="FM11" s="506"/>
      <c r="FN11" s="506"/>
      <c r="FO11" s="506"/>
      <c r="FP11" s="506"/>
      <c r="FQ11" s="506"/>
      <c r="FR11" s="506"/>
      <c r="FS11" s="506"/>
      <c r="FT11" s="506"/>
      <c r="FU11" s="506"/>
      <c r="FV11" s="506"/>
      <c r="FW11" s="506"/>
      <c r="FX11" s="506"/>
      <c r="FY11" s="506"/>
      <c r="FZ11" s="506"/>
      <c r="GA11" s="506"/>
      <c r="GB11" s="506"/>
      <c r="GC11" s="506"/>
      <c r="GD11" s="506"/>
      <c r="GE11" s="506"/>
      <c r="GF11" s="506"/>
      <c r="GG11" s="506"/>
      <c r="GH11" s="506"/>
      <c r="GI11" s="506"/>
      <c r="GJ11" s="506"/>
      <c r="GK11" s="506"/>
      <c r="GL11" s="506"/>
      <c r="GM11" s="506"/>
      <c r="GN11" s="506"/>
      <c r="GO11" s="506"/>
      <c r="GP11" s="506"/>
      <c r="GQ11" s="506"/>
      <c r="GR11" s="506"/>
      <c r="GS11" s="506"/>
      <c r="GT11" s="506"/>
      <c r="GU11" s="506"/>
      <c r="GV11" s="506"/>
      <c r="GW11" s="506"/>
      <c r="GX11" s="506"/>
      <c r="GY11" s="506"/>
      <c r="GZ11" s="506"/>
      <c r="HA11" s="506"/>
      <c r="HB11" s="506"/>
      <c r="HC11" s="506"/>
      <c r="HD11" s="506"/>
      <c r="HE11" s="506"/>
      <c r="HF11" s="506"/>
      <c r="HG11" s="506"/>
      <c r="HH11" s="506"/>
      <c r="HI11" s="506"/>
      <c r="HJ11" s="506"/>
      <c r="HK11" s="506"/>
      <c r="HL11" s="506"/>
      <c r="HM11" s="506"/>
      <c r="HN11" s="506"/>
      <c r="HO11" s="506"/>
      <c r="HP11" s="506"/>
      <c r="HQ11" s="506"/>
      <c r="HR11" s="506"/>
      <c r="HS11" s="506"/>
      <c r="HT11" s="506"/>
      <c r="HU11" s="506"/>
      <c r="HV11" s="506"/>
      <c r="HW11" s="506"/>
      <c r="HX11" s="506"/>
      <c r="HY11" s="506"/>
      <c r="HZ11" s="506"/>
      <c r="IA11" s="506"/>
      <c r="IB11" s="506"/>
      <c r="IC11" s="506"/>
      <c r="ID11" s="506"/>
      <c r="IE11" s="506"/>
      <c r="IF11" s="506"/>
      <c r="IG11" s="506"/>
      <c r="IH11" s="506"/>
      <c r="II11" s="506"/>
      <c r="IJ11" s="506"/>
      <c r="IK11" s="506"/>
      <c r="IL11" s="506"/>
      <c r="IM11" s="506"/>
      <c r="IN11" s="506"/>
      <c r="IO11" s="506"/>
    </row>
    <row r="12" spans="1:249" ht="24">
      <c r="A12" s="514">
        <v>1</v>
      </c>
      <c r="B12" s="515" t="s">
        <v>605</v>
      </c>
      <c r="C12" s="515" t="s">
        <v>606</v>
      </c>
      <c r="D12" s="516">
        <v>150</v>
      </c>
      <c r="E12" s="516">
        <v>150</v>
      </c>
      <c r="F12" s="517">
        <f aca="true" t="shared" si="0" ref="F12:F61">E12*0.87</f>
        <v>130.5</v>
      </c>
      <c r="G12" s="517">
        <f aca="true" t="shared" si="1" ref="G12:G61">E12*0.97</f>
        <v>145.5</v>
      </c>
      <c r="H12" s="517">
        <f aca="true" t="shared" si="2" ref="H12:H61">G12*0.3</f>
        <v>43.65</v>
      </c>
      <c r="I12" s="517">
        <f aca="true" t="shared" si="3" ref="I12:I61">H12*9</f>
        <v>392.84999999999997</v>
      </c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  <c r="BV12" s="506"/>
      <c r="BW12" s="506"/>
      <c r="BX12" s="506"/>
      <c r="BY12" s="506"/>
      <c r="BZ12" s="506"/>
      <c r="CA12" s="506"/>
      <c r="CB12" s="506"/>
      <c r="CC12" s="506"/>
      <c r="CD12" s="506"/>
      <c r="CE12" s="506"/>
      <c r="CF12" s="506"/>
      <c r="CG12" s="506"/>
      <c r="CH12" s="506"/>
      <c r="CI12" s="506"/>
      <c r="CJ12" s="506"/>
      <c r="CK12" s="506"/>
      <c r="CL12" s="506"/>
      <c r="CM12" s="506"/>
      <c r="CN12" s="506"/>
      <c r="CO12" s="506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6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06"/>
      <c r="DX12" s="506"/>
      <c r="DY12" s="506"/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06"/>
      <c r="EL12" s="506"/>
      <c r="EM12" s="506"/>
      <c r="EN12" s="506"/>
      <c r="EO12" s="506"/>
      <c r="EP12" s="506"/>
      <c r="EQ12" s="506"/>
      <c r="ER12" s="506"/>
      <c r="ES12" s="506"/>
      <c r="ET12" s="506"/>
      <c r="EU12" s="506"/>
      <c r="EV12" s="506"/>
      <c r="EW12" s="506"/>
      <c r="EX12" s="506"/>
      <c r="EY12" s="506"/>
      <c r="EZ12" s="506"/>
      <c r="FA12" s="506"/>
      <c r="FB12" s="506"/>
      <c r="FC12" s="506"/>
      <c r="FD12" s="506"/>
      <c r="FE12" s="506"/>
      <c r="FF12" s="506"/>
      <c r="FG12" s="506"/>
      <c r="FH12" s="506"/>
      <c r="FI12" s="506"/>
      <c r="FJ12" s="506"/>
      <c r="FK12" s="506"/>
      <c r="FL12" s="506"/>
      <c r="FM12" s="506"/>
      <c r="FN12" s="506"/>
      <c r="FO12" s="506"/>
      <c r="FP12" s="506"/>
      <c r="FQ12" s="506"/>
      <c r="FR12" s="506"/>
      <c r="FS12" s="506"/>
      <c r="FT12" s="506"/>
      <c r="FU12" s="506"/>
      <c r="FV12" s="506"/>
      <c r="FW12" s="506"/>
      <c r="FX12" s="506"/>
      <c r="FY12" s="506"/>
      <c r="FZ12" s="506"/>
      <c r="GA12" s="506"/>
      <c r="GB12" s="506"/>
      <c r="GC12" s="506"/>
      <c r="GD12" s="506"/>
      <c r="GE12" s="506"/>
      <c r="GF12" s="506"/>
      <c r="GG12" s="506"/>
      <c r="GH12" s="506"/>
      <c r="GI12" s="506"/>
      <c r="GJ12" s="506"/>
      <c r="GK12" s="506"/>
      <c r="GL12" s="506"/>
      <c r="GM12" s="506"/>
      <c r="GN12" s="506"/>
      <c r="GO12" s="506"/>
      <c r="GP12" s="506"/>
      <c r="GQ12" s="506"/>
      <c r="GR12" s="506"/>
      <c r="GS12" s="506"/>
      <c r="GT12" s="506"/>
      <c r="GU12" s="506"/>
      <c r="GV12" s="506"/>
      <c r="GW12" s="506"/>
      <c r="GX12" s="506"/>
      <c r="GY12" s="506"/>
      <c r="GZ12" s="506"/>
      <c r="HA12" s="506"/>
      <c r="HB12" s="506"/>
      <c r="HC12" s="506"/>
      <c r="HD12" s="506"/>
      <c r="HE12" s="506"/>
      <c r="HF12" s="506"/>
      <c r="HG12" s="506"/>
      <c r="HH12" s="506"/>
      <c r="HI12" s="506"/>
      <c r="HJ12" s="506"/>
      <c r="HK12" s="506"/>
      <c r="HL12" s="506"/>
      <c r="HM12" s="506"/>
      <c r="HN12" s="506"/>
      <c r="HO12" s="506"/>
      <c r="HP12" s="506"/>
      <c r="HQ12" s="506"/>
      <c r="HR12" s="506"/>
      <c r="HS12" s="506"/>
      <c r="HT12" s="506"/>
      <c r="HU12" s="506"/>
      <c r="HV12" s="506"/>
      <c r="HW12" s="506"/>
      <c r="HX12" s="506"/>
      <c r="HY12" s="506"/>
      <c r="HZ12" s="506"/>
      <c r="IA12" s="506"/>
      <c r="IB12" s="506"/>
      <c r="IC12" s="506"/>
      <c r="ID12" s="506"/>
      <c r="IE12" s="506"/>
      <c r="IF12" s="506"/>
      <c r="IG12" s="506"/>
      <c r="IH12" s="506"/>
      <c r="II12" s="506"/>
      <c r="IJ12" s="506"/>
      <c r="IK12" s="506"/>
      <c r="IL12" s="506"/>
      <c r="IM12" s="506"/>
      <c r="IN12" s="506"/>
      <c r="IO12" s="506"/>
    </row>
    <row r="13" spans="1:249" ht="15">
      <c r="A13" s="518">
        <v>2</v>
      </c>
      <c r="B13" s="515" t="s">
        <v>607</v>
      </c>
      <c r="C13" s="515" t="s">
        <v>608</v>
      </c>
      <c r="D13" s="516">
        <v>0</v>
      </c>
      <c r="E13" s="516">
        <v>0</v>
      </c>
      <c r="F13" s="517">
        <f t="shared" si="0"/>
        <v>0</v>
      </c>
      <c r="G13" s="517">
        <f t="shared" si="1"/>
        <v>0</v>
      </c>
      <c r="H13" s="517">
        <f t="shared" si="2"/>
        <v>0</v>
      </c>
      <c r="I13" s="517">
        <f t="shared" si="3"/>
        <v>0</v>
      </c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06"/>
      <c r="CH13" s="506"/>
      <c r="CI13" s="506"/>
      <c r="CJ13" s="506"/>
      <c r="CK13" s="506"/>
      <c r="CL13" s="506"/>
      <c r="CM13" s="506"/>
      <c r="CN13" s="506"/>
      <c r="CO13" s="506"/>
      <c r="CP13" s="506"/>
      <c r="CQ13" s="506"/>
      <c r="CR13" s="506"/>
      <c r="CS13" s="506"/>
      <c r="CT13" s="506"/>
      <c r="CU13" s="506"/>
      <c r="CV13" s="506"/>
      <c r="CW13" s="506"/>
      <c r="CX13" s="506"/>
      <c r="CY13" s="506"/>
      <c r="CZ13" s="506"/>
      <c r="DA13" s="506"/>
      <c r="DB13" s="506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06"/>
      <c r="DX13" s="506"/>
      <c r="DY13" s="506"/>
      <c r="DZ13" s="506"/>
      <c r="EA13" s="506"/>
      <c r="EB13" s="506"/>
      <c r="EC13" s="506"/>
      <c r="ED13" s="506"/>
      <c r="EE13" s="506"/>
      <c r="EF13" s="506"/>
      <c r="EG13" s="506"/>
      <c r="EH13" s="506"/>
      <c r="EI13" s="506"/>
      <c r="EJ13" s="506"/>
      <c r="EK13" s="506"/>
      <c r="EL13" s="506"/>
      <c r="EM13" s="506"/>
      <c r="EN13" s="506"/>
      <c r="EO13" s="506"/>
      <c r="EP13" s="506"/>
      <c r="EQ13" s="506"/>
      <c r="ER13" s="506"/>
      <c r="ES13" s="506"/>
      <c r="ET13" s="506"/>
      <c r="EU13" s="506"/>
      <c r="EV13" s="506"/>
      <c r="EW13" s="506"/>
      <c r="EX13" s="506"/>
      <c r="EY13" s="506"/>
      <c r="EZ13" s="506"/>
      <c r="FA13" s="506"/>
      <c r="FB13" s="506"/>
      <c r="FC13" s="506"/>
      <c r="FD13" s="506"/>
      <c r="FE13" s="506"/>
      <c r="FF13" s="506"/>
      <c r="FG13" s="506"/>
      <c r="FH13" s="506"/>
      <c r="FI13" s="506"/>
      <c r="FJ13" s="506"/>
      <c r="FK13" s="506"/>
      <c r="FL13" s="506"/>
      <c r="FM13" s="506"/>
      <c r="FN13" s="506"/>
      <c r="FO13" s="506"/>
      <c r="FP13" s="506"/>
      <c r="FQ13" s="506"/>
      <c r="FR13" s="506"/>
      <c r="FS13" s="506"/>
      <c r="FT13" s="506"/>
      <c r="FU13" s="506"/>
      <c r="FV13" s="506"/>
      <c r="FW13" s="506"/>
      <c r="FX13" s="506"/>
      <c r="FY13" s="506"/>
      <c r="FZ13" s="506"/>
      <c r="GA13" s="506"/>
      <c r="GB13" s="506"/>
      <c r="GC13" s="506"/>
      <c r="GD13" s="506"/>
      <c r="GE13" s="506"/>
      <c r="GF13" s="506"/>
      <c r="GG13" s="506"/>
      <c r="GH13" s="506"/>
      <c r="GI13" s="506"/>
      <c r="GJ13" s="506"/>
      <c r="GK13" s="506"/>
      <c r="GL13" s="506"/>
      <c r="GM13" s="506"/>
      <c r="GN13" s="506"/>
      <c r="GO13" s="506"/>
      <c r="GP13" s="506"/>
      <c r="GQ13" s="506"/>
      <c r="GR13" s="506"/>
      <c r="GS13" s="506"/>
      <c r="GT13" s="506"/>
      <c r="GU13" s="506"/>
      <c r="GV13" s="506"/>
      <c r="GW13" s="506"/>
      <c r="GX13" s="506"/>
      <c r="GY13" s="506"/>
      <c r="GZ13" s="506"/>
      <c r="HA13" s="506"/>
      <c r="HB13" s="506"/>
      <c r="HC13" s="506"/>
      <c r="HD13" s="506"/>
      <c r="HE13" s="506"/>
      <c r="HF13" s="506"/>
      <c r="HG13" s="506"/>
      <c r="HH13" s="506"/>
      <c r="HI13" s="506"/>
      <c r="HJ13" s="506"/>
      <c r="HK13" s="506"/>
      <c r="HL13" s="506"/>
      <c r="HM13" s="506"/>
      <c r="HN13" s="506"/>
      <c r="HO13" s="506"/>
      <c r="HP13" s="506"/>
      <c r="HQ13" s="506"/>
      <c r="HR13" s="506"/>
      <c r="HS13" s="506"/>
      <c r="HT13" s="506"/>
      <c r="HU13" s="506"/>
      <c r="HV13" s="506"/>
      <c r="HW13" s="506"/>
      <c r="HX13" s="506"/>
      <c r="HY13" s="506"/>
      <c r="HZ13" s="506"/>
      <c r="IA13" s="506"/>
      <c r="IB13" s="506"/>
      <c r="IC13" s="506"/>
      <c r="ID13" s="506"/>
      <c r="IE13" s="506"/>
      <c r="IF13" s="506"/>
      <c r="IG13" s="506"/>
      <c r="IH13" s="506"/>
      <c r="II13" s="506"/>
      <c r="IJ13" s="506"/>
      <c r="IK13" s="506"/>
      <c r="IL13" s="506"/>
      <c r="IM13" s="506"/>
      <c r="IN13" s="506"/>
      <c r="IO13" s="506"/>
    </row>
    <row r="14" spans="1:249" ht="36">
      <c r="A14" s="514">
        <v>3</v>
      </c>
      <c r="B14" s="515" t="s">
        <v>609</v>
      </c>
      <c r="C14" s="515" t="s">
        <v>610</v>
      </c>
      <c r="D14" s="516">
        <v>80</v>
      </c>
      <c r="E14" s="516">
        <v>80</v>
      </c>
      <c r="F14" s="517">
        <f t="shared" si="0"/>
        <v>69.6</v>
      </c>
      <c r="G14" s="517">
        <f t="shared" si="1"/>
        <v>77.6</v>
      </c>
      <c r="H14" s="517">
        <f t="shared" si="2"/>
        <v>23.279999999999998</v>
      </c>
      <c r="I14" s="517">
        <f t="shared" si="3"/>
        <v>209.51999999999998</v>
      </c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6"/>
      <c r="BR14" s="506"/>
      <c r="BS14" s="506"/>
      <c r="BT14" s="506"/>
      <c r="BU14" s="506"/>
      <c r="BV14" s="506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6"/>
      <c r="CI14" s="506"/>
      <c r="CJ14" s="506"/>
      <c r="CK14" s="506"/>
      <c r="CL14" s="506"/>
      <c r="CM14" s="506"/>
      <c r="CN14" s="506"/>
      <c r="CO14" s="506"/>
      <c r="CP14" s="506"/>
      <c r="CQ14" s="506"/>
      <c r="CR14" s="506"/>
      <c r="CS14" s="506"/>
      <c r="CT14" s="506"/>
      <c r="CU14" s="506"/>
      <c r="CV14" s="506"/>
      <c r="CW14" s="506"/>
      <c r="CX14" s="506"/>
      <c r="CY14" s="506"/>
      <c r="CZ14" s="506"/>
      <c r="DA14" s="506"/>
      <c r="DB14" s="506"/>
      <c r="DC14" s="506"/>
      <c r="DD14" s="506"/>
      <c r="DE14" s="506"/>
      <c r="DF14" s="506"/>
      <c r="DG14" s="506"/>
      <c r="DH14" s="506"/>
      <c r="DI14" s="506"/>
      <c r="DJ14" s="506"/>
      <c r="DK14" s="506"/>
      <c r="DL14" s="506"/>
      <c r="DM14" s="506"/>
      <c r="DN14" s="506"/>
      <c r="DO14" s="506"/>
      <c r="DP14" s="506"/>
      <c r="DQ14" s="506"/>
      <c r="DR14" s="506"/>
      <c r="DS14" s="506"/>
      <c r="DT14" s="506"/>
      <c r="DU14" s="506"/>
      <c r="DV14" s="506"/>
      <c r="DW14" s="506"/>
      <c r="DX14" s="506"/>
      <c r="DY14" s="506"/>
      <c r="DZ14" s="506"/>
      <c r="EA14" s="506"/>
      <c r="EB14" s="506"/>
      <c r="EC14" s="506"/>
      <c r="ED14" s="506"/>
      <c r="EE14" s="506"/>
      <c r="EF14" s="506"/>
      <c r="EG14" s="506"/>
      <c r="EH14" s="506"/>
      <c r="EI14" s="506"/>
      <c r="EJ14" s="506"/>
      <c r="EK14" s="506"/>
      <c r="EL14" s="506"/>
      <c r="EM14" s="506"/>
      <c r="EN14" s="506"/>
      <c r="EO14" s="506"/>
      <c r="EP14" s="506"/>
      <c r="EQ14" s="506"/>
      <c r="ER14" s="506"/>
      <c r="ES14" s="506"/>
      <c r="ET14" s="506"/>
      <c r="EU14" s="506"/>
      <c r="EV14" s="506"/>
      <c r="EW14" s="506"/>
      <c r="EX14" s="506"/>
      <c r="EY14" s="506"/>
      <c r="EZ14" s="506"/>
      <c r="FA14" s="506"/>
      <c r="FB14" s="506"/>
      <c r="FC14" s="506"/>
      <c r="FD14" s="506"/>
      <c r="FE14" s="506"/>
      <c r="FF14" s="506"/>
      <c r="FG14" s="506"/>
      <c r="FH14" s="506"/>
      <c r="FI14" s="506"/>
      <c r="FJ14" s="506"/>
      <c r="FK14" s="506"/>
      <c r="FL14" s="506"/>
      <c r="FM14" s="506"/>
      <c r="FN14" s="506"/>
      <c r="FO14" s="506"/>
      <c r="FP14" s="506"/>
      <c r="FQ14" s="506"/>
      <c r="FR14" s="506"/>
      <c r="FS14" s="506"/>
      <c r="FT14" s="506"/>
      <c r="FU14" s="506"/>
      <c r="FV14" s="506"/>
      <c r="FW14" s="506"/>
      <c r="FX14" s="506"/>
      <c r="FY14" s="506"/>
      <c r="FZ14" s="506"/>
      <c r="GA14" s="506"/>
      <c r="GB14" s="506"/>
      <c r="GC14" s="506"/>
      <c r="GD14" s="506"/>
      <c r="GE14" s="506"/>
      <c r="GF14" s="506"/>
      <c r="GG14" s="506"/>
      <c r="GH14" s="506"/>
      <c r="GI14" s="506"/>
      <c r="GJ14" s="506"/>
      <c r="GK14" s="506"/>
      <c r="GL14" s="506"/>
      <c r="GM14" s="506"/>
      <c r="GN14" s="506"/>
      <c r="GO14" s="506"/>
      <c r="GP14" s="506"/>
      <c r="GQ14" s="506"/>
      <c r="GR14" s="506"/>
      <c r="GS14" s="506"/>
      <c r="GT14" s="506"/>
      <c r="GU14" s="506"/>
      <c r="GV14" s="506"/>
      <c r="GW14" s="506"/>
      <c r="GX14" s="506"/>
      <c r="GY14" s="506"/>
      <c r="GZ14" s="506"/>
      <c r="HA14" s="506"/>
      <c r="HB14" s="506"/>
      <c r="HC14" s="506"/>
      <c r="HD14" s="506"/>
      <c r="HE14" s="506"/>
      <c r="HF14" s="506"/>
      <c r="HG14" s="506"/>
      <c r="HH14" s="506"/>
      <c r="HI14" s="506"/>
      <c r="HJ14" s="506"/>
      <c r="HK14" s="506"/>
      <c r="HL14" s="506"/>
      <c r="HM14" s="506"/>
      <c r="HN14" s="506"/>
      <c r="HO14" s="506"/>
      <c r="HP14" s="506"/>
      <c r="HQ14" s="506"/>
      <c r="HR14" s="506"/>
      <c r="HS14" s="506"/>
      <c r="HT14" s="506"/>
      <c r="HU14" s="506"/>
      <c r="HV14" s="506"/>
      <c r="HW14" s="506"/>
      <c r="HX14" s="506"/>
      <c r="HY14" s="506"/>
      <c r="HZ14" s="506"/>
      <c r="IA14" s="506"/>
      <c r="IB14" s="506"/>
      <c r="IC14" s="506"/>
      <c r="ID14" s="506"/>
      <c r="IE14" s="506"/>
      <c r="IF14" s="506"/>
      <c r="IG14" s="506"/>
      <c r="IH14" s="506"/>
      <c r="II14" s="506"/>
      <c r="IJ14" s="506"/>
      <c r="IK14" s="506"/>
      <c r="IL14" s="506"/>
      <c r="IM14" s="506"/>
      <c r="IN14" s="506"/>
      <c r="IO14" s="506"/>
    </row>
    <row r="15" spans="1:249" ht="24">
      <c r="A15" s="514">
        <v>4</v>
      </c>
      <c r="B15" s="515" t="s">
        <v>611</v>
      </c>
      <c r="C15" s="515" t="s">
        <v>612</v>
      </c>
      <c r="D15" s="516">
        <v>100</v>
      </c>
      <c r="E15" s="516">
        <v>100</v>
      </c>
      <c r="F15" s="517">
        <f t="shared" si="0"/>
        <v>87</v>
      </c>
      <c r="G15" s="517">
        <f t="shared" si="1"/>
        <v>97</v>
      </c>
      <c r="H15" s="517">
        <f t="shared" si="2"/>
        <v>29.099999999999998</v>
      </c>
      <c r="I15" s="517">
        <f t="shared" si="3"/>
        <v>261.9</v>
      </c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6"/>
      <c r="CR15" s="506"/>
      <c r="CS15" s="506"/>
      <c r="CT15" s="506"/>
      <c r="CU15" s="506"/>
      <c r="CV15" s="506"/>
      <c r="CW15" s="506"/>
      <c r="CX15" s="506"/>
      <c r="CY15" s="506"/>
      <c r="CZ15" s="506"/>
      <c r="DA15" s="506"/>
      <c r="DB15" s="506"/>
      <c r="DC15" s="506"/>
      <c r="DD15" s="506"/>
      <c r="DE15" s="506"/>
      <c r="DF15" s="506"/>
      <c r="DG15" s="506"/>
      <c r="DH15" s="506"/>
      <c r="DI15" s="506"/>
      <c r="DJ15" s="506"/>
      <c r="DK15" s="506"/>
      <c r="DL15" s="506"/>
      <c r="DM15" s="506"/>
      <c r="DN15" s="506"/>
      <c r="DO15" s="506"/>
      <c r="DP15" s="506"/>
      <c r="DQ15" s="506"/>
      <c r="DR15" s="506"/>
      <c r="DS15" s="506"/>
      <c r="DT15" s="506"/>
      <c r="DU15" s="506"/>
      <c r="DV15" s="506"/>
      <c r="DW15" s="506"/>
      <c r="DX15" s="506"/>
      <c r="DY15" s="506"/>
      <c r="DZ15" s="506"/>
      <c r="EA15" s="506"/>
      <c r="EB15" s="506"/>
      <c r="EC15" s="506"/>
      <c r="ED15" s="506"/>
      <c r="EE15" s="506"/>
      <c r="EF15" s="506"/>
      <c r="EG15" s="506"/>
      <c r="EH15" s="506"/>
      <c r="EI15" s="506"/>
      <c r="EJ15" s="506"/>
      <c r="EK15" s="506"/>
      <c r="EL15" s="506"/>
      <c r="EM15" s="506"/>
      <c r="EN15" s="506"/>
      <c r="EO15" s="506"/>
      <c r="EP15" s="506"/>
      <c r="EQ15" s="506"/>
      <c r="ER15" s="506"/>
      <c r="ES15" s="506"/>
      <c r="ET15" s="506"/>
      <c r="EU15" s="506"/>
      <c r="EV15" s="506"/>
      <c r="EW15" s="506"/>
      <c r="EX15" s="506"/>
      <c r="EY15" s="506"/>
      <c r="EZ15" s="506"/>
      <c r="FA15" s="506"/>
      <c r="FB15" s="506"/>
      <c r="FC15" s="506"/>
      <c r="FD15" s="506"/>
      <c r="FE15" s="506"/>
      <c r="FF15" s="506"/>
      <c r="FG15" s="506"/>
      <c r="FH15" s="506"/>
      <c r="FI15" s="506"/>
      <c r="FJ15" s="506"/>
      <c r="FK15" s="506"/>
      <c r="FL15" s="506"/>
      <c r="FM15" s="506"/>
      <c r="FN15" s="506"/>
      <c r="FO15" s="506"/>
      <c r="FP15" s="506"/>
      <c r="FQ15" s="506"/>
      <c r="FR15" s="506"/>
      <c r="FS15" s="506"/>
      <c r="FT15" s="506"/>
      <c r="FU15" s="506"/>
      <c r="FV15" s="506"/>
      <c r="FW15" s="506"/>
      <c r="FX15" s="506"/>
      <c r="FY15" s="506"/>
      <c r="FZ15" s="506"/>
      <c r="GA15" s="506"/>
      <c r="GB15" s="506"/>
      <c r="GC15" s="506"/>
      <c r="GD15" s="506"/>
      <c r="GE15" s="506"/>
      <c r="GF15" s="506"/>
      <c r="GG15" s="506"/>
      <c r="GH15" s="506"/>
      <c r="GI15" s="506"/>
      <c r="GJ15" s="506"/>
      <c r="GK15" s="506"/>
      <c r="GL15" s="506"/>
      <c r="GM15" s="506"/>
      <c r="GN15" s="506"/>
      <c r="GO15" s="506"/>
      <c r="GP15" s="506"/>
      <c r="GQ15" s="506"/>
      <c r="GR15" s="506"/>
      <c r="GS15" s="506"/>
      <c r="GT15" s="506"/>
      <c r="GU15" s="506"/>
      <c r="GV15" s="506"/>
      <c r="GW15" s="506"/>
      <c r="GX15" s="506"/>
      <c r="GY15" s="506"/>
      <c r="GZ15" s="506"/>
      <c r="HA15" s="506"/>
      <c r="HB15" s="506"/>
      <c r="HC15" s="506"/>
      <c r="HD15" s="506"/>
      <c r="HE15" s="506"/>
      <c r="HF15" s="506"/>
      <c r="HG15" s="506"/>
      <c r="HH15" s="506"/>
      <c r="HI15" s="506"/>
      <c r="HJ15" s="506"/>
      <c r="HK15" s="506"/>
      <c r="HL15" s="506"/>
      <c r="HM15" s="506"/>
      <c r="HN15" s="506"/>
      <c r="HO15" s="506"/>
      <c r="HP15" s="506"/>
      <c r="HQ15" s="506"/>
      <c r="HR15" s="506"/>
      <c r="HS15" s="506"/>
      <c r="HT15" s="506"/>
      <c r="HU15" s="506"/>
      <c r="HV15" s="506"/>
      <c r="HW15" s="506"/>
      <c r="HX15" s="506"/>
      <c r="HY15" s="506"/>
      <c r="HZ15" s="506"/>
      <c r="IA15" s="506"/>
      <c r="IB15" s="506"/>
      <c r="IC15" s="506"/>
      <c r="ID15" s="506"/>
      <c r="IE15" s="506"/>
      <c r="IF15" s="506"/>
      <c r="IG15" s="506"/>
      <c r="IH15" s="506"/>
      <c r="II15" s="506"/>
      <c r="IJ15" s="506"/>
      <c r="IK15" s="506"/>
      <c r="IL15" s="506"/>
      <c r="IM15" s="506"/>
      <c r="IN15" s="506"/>
      <c r="IO15" s="506"/>
    </row>
    <row r="16" spans="1:249" ht="24">
      <c r="A16" s="518">
        <v>5</v>
      </c>
      <c r="B16" s="515" t="s">
        <v>613</v>
      </c>
      <c r="C16" s="515" t="s">
        <v>614</v>
      </c>
      <c r="D16" s="516">
        <v>150</v>
      </c>
      <c r="E16" s="516">
        <v>150</v>
      </c>
      <c r="F16" s="517">
        <f t="shared" si="0"/>
        <v>130.5</v>
      </c>
      <c r="G16" s="517">
        <f t="shared" si="1"/>
        <v>145.5</v>
      </c>
      <c r="H16" s="517">
        <f t="shared" si="2"/>
        <v>43.65</v>
      </c>
      <c r="I16" s="517">
        <f t="shared" si="3"/>
        <v>392.84999999999997</v>
      </c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6"/>
      <c r="BR16" s="506"/>
      <c r="BS16" s="506"/>
      <c r="BT16" s="506"/>
      <c r="BU16" s="506"/>
      <c r="BV16" s="506"/>
      <c r="BW16" s="506"/>
      <c r="BX16" s="506"/>
      <c r="BY16" s="506"/>
      <c r="BZ16" s="506"/>
      <c r="CA16" s="506"/>
      <c r="CB16" s="506"/>
      <c r="CC16" s="506"/>
      <c r="CD16" s="506"/>
      <c r="CE16" s="506"/>
      <c r="CF16" s="506"/>
      <c r="CG16" s="506"/>
      <c r="CH16" s="506"/>
      <c r="CI16" s="506"/>
      <c r="CJ16" s="506"/>
      <c r="CK16" s="506"/>
      <c r="CL16" s="506"/>
      <c r="CM16" s="506"/>
      <c r="CN16" s="506"/>
      <c r="CO16" s="506"/>
      <c r="CP16" s="506"/>
      <c r="CQ16" s="506"/>
      <c r="CR16" s="506"/>
      <c r="CS16" s="506"/>
      <c r="CT16" s="506"/>
      <c r="CU16" s="506"/>
      <c r="CV16" s="506"/>
      <c r="CW16" s="506"/>
      <c r="CX16" s="506"/>
      <c r="CY16" s="506"/>
      <c r="CZ16" s="506"/>
      <c r="DA16" s="506"/>
      <c r="DB16" s="506"/>
      <c r="DC16" s="506"/>
      <c r="DD16" s="506"/>
      <c r="DE16" s="506"/>
      <c r="DF16" s="506"/>
      <c r="DG16" s="506"/>
      <c r="DH16" s="506"/>
      <c r="DI16" s="506"/>
      <c r="DJ16" s="506"/>
      <c r="DK16" s="506"/>
      <c r="DL16" s="506"/>
      <c r="DM16" s="506"/>
      <c r="DN16" s="506"/>
      <c r="DO16" s="506"/>
      <c r="DP16" s="506"/>
      <c r="DQ16" s="506"/>
      <c r="DR16" s="506"/>
      <c r="DS16" s="506"/>
      <c r="DT16" s="506"/>
      <c r="DU16" s="506"/>
      <c r="DV16" s="506"/>
      <c r="DW16" s="506"/>
      <c r="DX16" s="506"/>
      <c r="DY16" s="506"/>
      <c r="DZ16" s="506"/>
      <c r="EA16" s="506"/>
      <c r="EB16" s="506"/>
      <c r="EC16" s="506"/>
      <c r="ED16" s="506"/>
      <c r="EE16" s="506"/>
      <c r="EF16" s="506"/>
      <c r="EG16" s="506"/>
      <c r="EH16" s="506"/>
      <c r="EI16" s="506"/>
      <c r="EJ16" s="506"/>
      <c r="EK16" s="506"/>
      <c r="EL16" s="506"/>
      <c r="EM16" s="506"/>
      <c r="EN16" s="506"/>
      <c r="EO16" s="506"/>
      <c r="EP16" s="506"/>
      <c r="EQ16" s="506"/>
      <c r="ER16" s="506"/>
      <c r="ES16" s="506"/>
      <c r="ET16" s="506"/>
      <c r="EU16" s="506"/>
      <c r="EV16" s="506"/>
      <c r="EW16" s="506"/>
      <c r="EX16" s="506"/>
      <c r="EY16" s="506"/>
      <c r="EZ16" s="506"/>
      <c r="FA16" s="506"/>
      <c r="FB16" s="506"/>
      <c r="FC16" s="506"/>
      <c r="FD16" s="506"/>
      <c r="FE16" s="506"/>
      <c r="FF16" s="506"/>
      <c r="FG16" s="506"/>
      <c r="FH16" s="506"/>
      <c r="FI16" s="506"/>
      <c r="FJ16" s="506"/>
      <c r="FK16" s="506"/>
      <c r="FL16" s="506"/>
      <c r="FM16" s="506"/>
      <c r="FN16" s="506"/>
      <c r="FO16" s="506"/>
      <c r="FP16" s="506"/>
      <c r="FQ16" s="506"/>
      <c r="FR16" s="506"/>
      <c r="FS16" s="506"/>
      <c r="FT16" s="506"/>
      <c r="FU16" s="506"/>
      <c r="FV16" s="506"/>
      <c r="FW16" s="506"/>
      <c r="FX16" s="506"/>
      <c r="FY16" s="506"/>
      <c r="FZ16" s="506"/>
      <c r="GA16" s="506"/>
      <c r="GB16" s="506"/>
      <c r="GC16" s="506"/>
      <c r="GD16" s="506"/>
      <c r="GE16" s="506"/>
      <c r="GF16" s="506"/>
      <c r="GG16" s="506"/>
      <c r="GH16" s="506"/>
      <c r="GI16" s="506"/>
      <c r="GJ16" s="506"/>
      <c r="GK16" s="506"/>
      <c r="GL16" s="506"/>
      <c r="GM16" s="506"/>
      <c r="GN16" s="506"/>
      <c r="GO16" s="506"/>
      <c r="GP16" s="506"/>
      <c r="GQ16" s="506"/>
      <c r="GR16" s="506"/>
      <c r="GS16" s="506"/>
      <c r="GT16" s="506"/>
      <c r="GU16" s="506"/>
      <c r="GV16" s="506"/>
      <c r="GW16" s="506"/>
      <c r="GX16" s="506"/>
      <c r="GY16" s="506"/>
      <c r="GZ16" s="506"/>
      <c r="HA16" s="506"/>
      <c r="HB16" s="506"/>
      <c r="HC16" s="506"/>
      <c r="HD16" s="506"/>
      <c r="HE16" s="506"/>
      <c r="HF16" s="506"/>
      <c r="HG16" s="506"/>
      <c r="HH16" s="506"/>
      <c r="HI16" s="506"/>
      <c r="HJ16" s="506"/>
      <c r="HK16" s="506"/>
      <c r="HL16" s="506"/>
      <c r="HM16" s="506"/>
      <c r="HN16" s="506"/>
      <c r="HO16" s="506"/>
      <c r="HP16" s="506"/>
      <c r="HQ16" s="506"/>
      <c r="HR16" s="506"/>
      <c r="HS16" s="506"/>
      <c r="HT16" s="506"/>
      <c r="HU16" s="506"/>
      <c r="HV16" s="506"/>
      <c r="HW16" s="506"/>
      <c r="HX16" s="506"/>
      <c r="HY16" s="506"/>
      <c r="HZ16" s="506"/>
      <c r="IA16" s="506"/>
      <c r="IB16" s="506"/>
      <c r="IC16" s="506"/>
      <c r="ID16" s="506"/>
      <c r="IE16" s="506"/>
      <c r="IF16" s="506"/>
      <c r="IG16" s="506"/>
      <c r="IH16" s="506"/>
      <c r="II16" s="506"/>
      <c r="IJ16" s="506"/>
      <c r="IK16" s="506"/>
      <c r="IL16" s="506"/>
      <c r="IM16" s="506"/>
      <c r="IN16" s="506"/>
      <c r="IO16" s="506"/>
    </row>
    <row r="17" spans="1:249" ht="24">
      <c r="A17" s="514">
        <v>6</v>
      </c>
      <c r="B17" s="515" t="s">
        <v>611</v>
      </c>
      <c r="C17" s="515" t="s">
        <v>615</v>
      </c>
      <c r="D17" s="516">
        <v>100</v>
      </c>
      <c r="E17" s="516">
        <v>100</v>
      </c>
      <c r="F17" s="517">
        <f t="shared" si="0"/>
        <v>87</v>
      </c>
      <c r="G17" s="517">
        <f t="shared" si="1"/>
        <v>97</v>
      </c>
      <c r="H17" s="517">
        <f t="shared" si="2"/>
        <v>29.099999999999998</v>
      </c>
      <c r="I17" s="517">
        <f t="shared" si="3"/>
        <v>261.9</v>
      </c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06"/>
      <c r="CJ17" s="506"/>
      <c r="CK17" s="506"/>
      <c r="CL17" s="506"/>
      <c r="CM17" s="506"/>
      <c r="CN17" s="506"/>
      <c r="CO17" s="506"/>
      <c r="CP17" s="506"/>
      <c r="CQ17" s="506"/>
      <c r="CR17" s="506"/>
      <c r="CS17" s="506"/>
      <c r="CT17" s="506"/>
      <c r="CU17" s="506"/>
      <c r="CV17" s="506"/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506"/>
      <c r="DU17" s="506"/>
      <c r="DV17" s="506"/>
      <c r="DW17" s="506"/>
      <c r="DX17" s="506"/>
      <c r="DY17" s="506"/>
      <c r="DZ17" s="506"/>
      <c r="EA17" s="506"/>
      <c r="EB17" s="506"/>
      <c r="EC17" s="506"/>
      <c r="ED17" s="506"/>
      <c r="EE17" s="506"/>
      <c r="EF17" s="506"/>
      <c r="EG17" s="506"/>
      <c r="EH17" s="506"/>
      <c r="EI17" s="506"/>
      <c r="EJ17" s="506"/>
      <c r="EK17" s="506"/>
      <c r="EL17" s="506"/>
      <c r="EM17" s="506"/>
      <c r="EN17" s="506"/>
      <c r="EO17" s="506"/>
      <c r="EP17" s="506"/>
      <c r="EQ17" s="506"/>
      <c r="ER17" s="506"/>
      <c r="ES17" s="506"/>
      <c r="ET17" s="506"/>
      <c r="EU17" s="506"/>
      <c r="EV17" s="506"/>
      <c r="EW17" s="506"/>
      <c r="EX17" s="506"/>
      <c r="EY17" s="506"/>
      <c r="EZ17" s="506"/>
      <c r="FA17" s="506"/>
      <c r="FB17" s="506"/>
      <c r="FC17" s="506"/>
      <c r="FD17" s="506"/>
      <c r="FE17" s="506"/>
      <c r="FF17" s="506"/>
      <c r="FG17" s="506"/>
      <c r="FH17" s="506"/>
      <c r="FI17" s="506"/>
      <c r="FJ17" s="506"/>
      <c r="FK17" s="506"/>
      <c r="FL17" s="506"/>
      <c r="FM17" s="506"/>
      <c r="FN17" s="506"/>
      <c r="FO17" s="506"/>
      <c r="FP17" s="506"/>
      <c r="FQ17" s="506"/>
      <c r="FR17" s="506"/>
      <c r="FS17" s="506"/>
      <c r="FT17" s="506"/>
      <c r="FU17" s="506"/>
      <c r="FV17" s="506"/>
      <c r="FW17" s="506"/>
      <c r="FX17" s="506"/>
      <c r="FY17" s="506"/>
      <c r="FZ17" s="506"/>
      <c r="GA17" s="506"/>
      <c r="GB17" s="506"/>
      <c r="GC17" s="506"/>
      <c r="GD17" s="506"/>
      <c r="GE17" s="506"/>
      <c r="GF17" s="506"/>
      <c r="GG17" s="506"/>
      <c r="GH17" s="506"/>
      <c r="GI17" s="506"/>
      <c r="GJ17" s="506"/>
      <c r="GK17" s="506"/>
      <c r="GL17" s="506"/>
      <c r="GM17" s="506"/>
      <c r="GN17" s="506"/>
      <c r="GO17" s="506"/>
      <c r="GP17" s="506"/>
      <c r="GQ17" s="506"/>
      <c r="GR17" s="506"/>
      <c r="GS17" s="506"/>
      <c r="GT17" s="506"/>
      <c r="GU17" s="506"/>
      <c r="GV17" s="506"/>
      <c r="GW17" s="506"/>
      <c r="GX17" s="506"/>
      <c r="GY17" s="506"/>
      <c r="GZ17" s="506"/>
      <c r="HA17" s="506"/>
      <c r="HB17" s="506"/>
      <c r="HC17" s="506"/>
      <c r="HD17" s="506"/>
      <c r="HE17" s="506"/>
      <c r="HF17" s="506"/>
      <c r="HG17" s="506"/>
      <c r="HH17" s="506"/>
      <c r="HI17" s="506"/>
      <c r="HJ17" s="506"/>
      <c r="HK17" s="506"/>
      <c r="HL17" s="506"/>
      <c r="HM17" s="506"/>
      <c r="HN17" s="506"/>
      <c r="HO17" s="506"/>
      <c r="HP17" s="506"/>
      <c r="HQ17" s="506"/>
      <c r="HR17" s="506"/>
      <c r="HS17" s="506"/>
      <c r="HT17" s="506"/>
      <c r="HU17" s="506"/>
      <c r="HV17" s="506"/>
      <c r="HW17" s="506"/>
      <c r="HX17" s="506"/>
      <c r="HY17" s="506"/>
      <c r="HZ17" s="506"/>
      <c r="IA17" s="506"/>
      <c r="IB17" s="506"/>
      <c r="IC17" s="506"/>
      <c r="ID17" s="506"/>
      <c r="IE17" s="506"/>
      <c r="IF17" s="506"/>
      <c r="IG17" s="506"/>
      <c r="IH17" s="506"/>
      <c r="II17" s="506"/>
      <c r="IJ17" s="506"/>
      <c r="IK17" s="506"/>
      <c r="IL17" s="506"/>
      <c r="IM17" s="506"/>
      <c r="IN17" s="506"/>
      <c r="IO17" s="506"/>
    </row>
    <row r="18" spans="1:249" ht="24">
      <c r="A18" s="514">
        <v>7</v>
      </c>
      <c r="B18" s="515" t="s">
        <v>616</v>
      </c>
      <c r="C18" s="515" t="s">
        <v>617</v>
      </c>
      <c r="D18" s="516">
        <v>150</v>
      </c>
      <c r="E18" s="516">
        <v>150</v>
      </c>
      <c r="F18" s="517">
        <f t="shared" si="0"/>
        <v>130.5</v>
      </c>
      <c r="G18" s="517">
        <f t="shared" si="1"/>
        <v>145.5</v>
      </c>
      <c r="H18" s="517">
        <f t="shared" si="2"/>
        <v>43.65</v>
      </c>
      <c r="I18" s="517">
        <f t="shared" si="3"/>
        <v>392.84999999999997</v>
      </c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06"/>
      <c r="BY18" s="506"/>
      <c r="BZ18" s="506"/>
      <c r="CA18" s="506"/>
      <c r="CB18" s="506"/>
      <c r="CC18" s="506"/>
      <c r="CD18" s="506"/>
      <c r="CE18" s="506"/>
      <c r="CF18" s="506"/>
      <c r="CG18" s="506"/>
      <c r="CH18" s="506"/>
      <c r="CI18" s="506"/>
      <c r="CJ18" s="506"/>
      <c r="CK18" s="506"/>
      <c r="CL18" s="506"/>
      <c r="CM18" s="506"/>
      <c r="CN18" s="506"/>
      <c r="CO18" s="506"/>
      <c r="CP18" s="506"/>
      <c r="CQ18" s="506"/>
      <c r="CR18" s="506"/>
      <c r="CS18" s="506"/>
      <c r="CT18" s="506"/>
      <c r="CU18" s="506"/>
      <c r="CV18" s="506"/>
      <c r="CW18" s="506"/>
      <c r="CX18" s="506"/>
      <c r="CY18" s="506"/>
      <c r="CZ18" s="506"/>
      <c r="DA18" s="506"/>
      <c r="DB18" s="506"/>
      <c r="DC18" s="506"/>
      <c r="DD18" s="506"/>
      <c r="DE18" s="506"/>
      <c r="DF18" s="506"/>
      <c r="DG18" s="506"/>
      <c r="DH18" s="506"/>
      <c r="DI18" s="506"/>
      <c r="DJ18" s="506"/>
      <c r="DK18" s="506"/>
      <c r="DL18" s="506"/>
      <c r="DM18" s="506"/>
      <c r="DN18" s="506"/>
      <c r="DO18" s="506"/>
      <c r="DP18" s="506"/>
      <c r="DQ18" s="506"/>
      <c r="DR18" s="506"/>
      <c r="DS18" s="506"/>
      <c r="DT18" s="506"/>
      <c r="DU18" s="506"/>
      <c r="DV18" s="506"/>
      <c r="DW18" s="506"/>
      <c r="DX18" s="506"/>
      <c r="DY18" s="506"/>
      <c r="DZ18" s="506"/>
      <c r="EA18" s="506"/>
      <c r="EB18" s="506"/>
      <c r="EC18" s="506"/>
      <c r="ED18" s="506"/>
      <c r="EE18" s="506"/>
      <c r="EF18" s="506"/>
      <c r="EG18" s="506"/>
      <c r="EH18" s="506"/>
      <c r="EI18" s="506"/>
      <c r="EJ18" s="506"/>
      <c r="EK18" s="506"/>
      <c r="EL18" s="506"/>
      <c r="EM18" s="506"/>
      <c r="EN18" s="506"/>
      <c r="EO18" s="506"/>
      <c r="EP18" s="506"/>
      <c r="EQ18" s="506"/>
      <c r="ER18" s="506"/>
      <c r="ES18" s="506"/>
      <c r="ET18" s="506"/>
      <c r="EU18" s="506"/>
      <c r="EV18" s="506"/>
      <c r="EW18" s="506"/>
      <c r="EX18" s="506"/>
      <c r="EY18" s="506"/>
      <c r="EZ18" s="506"/>
      <c r="FA18" s="506"/>
      <c r="FB18" s="506"/>
      <c r="FC18" s="506"/>
      <c r="FD18" s="506"/>
      <c r="FE18" s="506"/>
      <c r="FF18" s="506"/>
      <c r="FG18" s="506"/>
      <c r="FH18" s="506"/>
      <c r="FI18" s="506"/>
      <c r="FJ18" s="506"/>
      <c r="FK18" s="506"/>
      <c r="FL18" s="506"/>
      <c r="FM18" s="506"/>
      <c r="FN18" s="506"/>
      <c r="FO18" s="506"/>
      <c r="FP18" s="506"/>
      <c r="FQ18" s="506"/>
      <c r="FR18" s="506"/>
      <c r="FS18" s="506"/>
      <c r="FT18" s="506"/>
      <c r="FU18" s="506"/>
      <c r="FV18" s="506"/>
      <c r="FW18" s="506"/>
      <c r="FX18" s="506"/>
      <c r="FY18" s="506"/>
      <c r="FZ18" s="506"/>
      <c r="GA18" s="506"/>
      <c r="GB18" s="506"/>
      <c r="GC18" s="506"/>
      <c r="GD18" s="506"/>
      <c r="GE18" s="506"/>
      <c r="GF18" s="506"/>
      <c r="GG18" s="506"/>
      <c r="GH18" s="506"/>
      <c r="GI18" s="506"/>
      <c r="GJ18" s="506"/>
      <c r="GK18" s="506"/>
      <c r="GL18" s="506"/>
      <c r="GM18" s="506"/>
      <c r="GN18" s="506"/>
      <c r="GO18" s="506"/>
      <c r="GP18" s="506"/>
      <c r="GQ18" s="506"/>
      <c r="GR18" s="506"/>
      <c r="GS18" s="506"/>
      <c r="GT18" s="506"/>
      <c r="GU18" s="506"/>
      <c r="GV18" s="506"/>
      <c r="GW18" s="506"/>
      <c r="GX18" s="506"/>
      <c r="GY18" s="506"/>
      <c r="GZ18" s="506"/>
      <c r="HA18" s="506"/>
      <c r="HB18" s="506"/>
      <c r="HC18" s="506"/>
      <c r="HD18" s="506"/>
      <c r="HE18" s="506"/>
      <c r="HF18" s="506"/>
      <c r="HG18" s="506"/>
      <c r="HH18" s="506"/>
      <c r="HI18" s="506"/>
      <c r="HJ18" s="506"/>
      <c r="HK18" s="506"/>
      <c r="HL18" s="506"/>
      <c r="HM18" s="506"/>
      <c r="HN18" s="506"/>
      <c r="HO18" s="506"/>
      <c r="HP18" s="506"/>
      <c r="HQ18" s="506"/>
      <c r="HR18" s="506"/>
      <c r="HS18" s="506"/>
      <c r="HT18" s="506"/>
      <c r="HU18" s="506"/>
      <c r="HV18" s="506"/>
      <c r="HW18" s="506"/>
      <c r="HX18" s="506"/>
      <c r="HY18" s="506"/>
      <c r="HZ18" s="506"/>
      <c r="IA18" s="506"/>
      <c r="IB18" s="506"/>
      <c r="IC18" s="506"/>
      <c r="ID18" s="506"/>
      <c r="IE18" s="506"/>
      <c r="IF18" s="506"/>
      <c r="IG18" s="506"/>
      <c r="IH18" s="506"/>
      <c r="II18" s="506"/>
      <c r="IJ18" s="506"/>
      <c r="IK18" s="506"/>
      <c r="IL18" s="506"/>
      <c r="IM18" s="506"/>
      <c r="IN18" s="506"/>
      <c r="IO18" s="506"/>
    </row>
    <row r="19" spans="1:249" ht="24">
      <c r="A19" s="514">
        <v>8</v>
      </c>
      <c r="B19" s="515" t="s">
        <v>618</v>
      </c>
      <c r="C19" s="515" t="s">
        <v>619</v>
      </c>
      <c r="D19" s="516">
        <v>100</v>
      </c>
      <c r="E19" s="516">
        <v>100</v>
      </c>
      <c r="F19" s="517">
        <f t="shared" si="0"/>
        <v>87</v>
      </c>
      <c r="G19" s="517">
        <f t="shared" si="1"/>
        <v>97</v>
      </c>
      <c r="H19" s="517">
        <f t="shared" si="2"/>
        <v>29.099999999999998</v>
      </c>
      <c r="I19" s="517">
        <f t="shared" si="3"/>
        <v>261.9</v>
      </c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6"/>
      <c r="CE19" s="506"/>
      <c r="CF19" s="506"/>
      <c r="CG19" s="506"/>
      <c r="CH19" s="506"/>
      <c r="CI19" s="506"/>
      <c r="CJ19" s="506"/>
      <c r="CK19" s="506"/>
      <c r="CL19" s="506"/>
      <c r="CM19" s="506"/>
      <c r="CN19" s="506"/>
      <c r="CO19" s="506"/>
      <c r="CP19" s="506"/>
      <c r="CQ19" s="506"/>
      <c r="CR19" s="506"/>
      <c r="CS19" s="506"/>
      <c r="CT19" s="506"/>
      <c r="CU19" s="506"/>
      <c r="CV19" s="506"/>
      <c r="CW19" s="506"/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506"/>
      <c r="DL19" s="506"/>
      <c r="DM19" s="506"/>
      <c r="DN19" s="506"/>
      <c r="DO19" s="506"/>
      <c r="DP19" s="506"/>
      <c r="DQ19" s="506"/>
      <c r="DR19" s="506"/>
      <c r="DS19" s="506"/>
      <c r="DT19" s="506"/>
      <c r="DU19" s="506"/>
      <c r="DV19" s="506"/>
      <c r="DW19" s="506"/>
      <c r="DX19" s="506"/>
      <c r="DY19" s="506"/>
      <c r="DZ19" s="506"/>
      <c r="EA19" s="506"/>
      <c r="EB19" s="506"/>
      <c r="EC19" s="506"/>
      <c r="ED19" s="506"/>
      <c r="EE19" s="506"/>
      <c r="EF19" s="506"/>
      <c r="EG19" s="506"/>
      <c r="EH19" s="506"/>
      <c r="EI19" s="506"/>
      <c r="EJ19" s="506"/>
      <c r="EK19" s="506"/>
      <c r="EL19" s="506"/>
      <c r="EM19" s="506"/>
      <c r="EN19" s="506"/>
      <c r="EO19" s="506"/>
      <c r="EP19" s="506"/>
      <c r="EQ19" s="506"/>
      <c r="ER19" s="506"/>
      <c r="ES19" s="506"/>
      <c r="ET19" s="506"/>
      <c r="EU19" s="506"/>
      <c r="EV19" s="506"/>
      <c r="EW19" s="506"/>
      <c r="EX19" s="506"/>
      <c r="EY19" s="506"/>
      <c r="EZ19" s="506"/>
      <c r="FA19" s="506"/>
      <c r="FB19" s="506"/>
      <c r="FC19" s="506"/>
      <c r="FD19" s="506"/>
      <c r="FE19" s="506"/>
      <c r="FF19" s="506"/>
      <c r="FG19" s="506"/>
      <c r="FH19" s="506"/>
      <c r="FI19" s="506"/>
      <c r="FJ19" s="506"/>
      <c r="FK19" s="506"/>
      <c r="FL19" s="506"/>
      <c r="FM19" s="506"/>
      <c r="FN19" s="506"/>
      <c r="FO19" s="506"/>
      <c r="FP19" s="506"/>
      <c r="FQ19" s="506"/>
      <c r="FR19" s="506"/>
      <c r="FS19" s="506"/>
      <c r="FT19" s="506"/>
      <c r="FU19" s="506"/>
      <c r="FV19" s="506"/>
      <c r="FW19" s="506"/>
      <c r="FX19" s="506"/>
      <c r="FY19" s="506"/>
      <c r="FZ19" s="506"/>
      <c r="GA19" s="506"/>
      <c r="GB19" s="506"/>
      <c r="GC19" s="506"/>
      <c r="GD19" s="506"/>
      <c r="GE19" s="506"/>
      <c r="GF19" s="506"/>
      <c r="GG19" s="506"/>
      <c r="GH19" s="506"/>
      <c r="GI19" s="506"/>
      <c r="GJ19" s="506"/>
      <c r="GK19" s="506"/>
      <c r="GL19" s="506"/>
      <c r="GM19" s="506"/>
      <c r="GN19" s="506"/>
      <c r="GO19" s="506"/>
      <c r="GP19" s="506"/>
      <c r="GQ19" s="506"/>
      <c r="GR19" s="506"/>
      <c r="GS19" s="506"/>
      <c r="GT19" s="506"/>
      <c r="GU19" s="506"/>
      <c r="GV19" s="506"/>
      <c r="GW19" s="506"/>
      <c r="GX19" s="506"/>
      <c r="GY19" s="506"/>
      <c r="GZ19" s="506"/>
      <c r="HA19" s="506"/>
      <c r="HB19" s="506"/>
      <c r="HC19" s="506"/>
      <c r="HD19" s="506"/>
      <c r="HE19" s="506"/>
      <c r="HF19" s="506"/>
      <c r="HG19" s="506"/>
      <c r="HH19" s="506"/>
      <c r="HI19" s="506"/>
      <c r="HJ19" s="506"/>
      <c r="HK19" s="506"/>
      <c r="HL19" s="506"/>
      <c r="HM19" s="506"/>
      <c r="HN19" s="506"/>
      <c r="HO19" s="506"/>
      <c r="HP19" s="506"/>
      <c r="HQ19" s="506"/>
      <c r="HR19" s="506"/>
      <c r="HS19" s="506"/>
      <c r="HT19" s="506"/>
      <c r="HU19" s="506"/>
      <c r="HV19" s="506"/>
      <c r="HW19" s="506"/>
      <c r="HX19" s="506"/>
      <c r="HY19" s="506"/>
      <c r="HZ19" s="506"/>
      <c r="IA19" s="506"/>
      <c r="IB19" s="506"/>
      <c r="IC19" s="506"/>
      <c r="ID19" s="506"/>
      <c r="IE19" s="506"/>
      <c r="IF19" s="506"/>
      <c r="IG19" s="506"/>
      <c r="IH19" s="506"/>
      <c r="II19" s="506"/>
      <c r="IJ19" s="506"/>
      <c r="IK19" s="506"/>
      <c r="IL19" s="506"/>
      <c r="IM19" s="506"/>
      <c r="IN19" s="506"/>
      <c r="IO19" s="506"/>
    </row>
    <row r="20" spans="1:249" ht="24">
      <c r="A20" s="518">
        <v>9</v>
      </c>
      <c r="B20" s="515" t="s">
        <v>620</v>
      </c>
      <c r="C20" s="515" t="s">
        <v>621</v>
      </c>
      <c r="D20" s="516">
        <v>150</v>
      </c>
      <c r="E20" s="516">
        <v>150</v>
      </c>
      <c r="F20" s="517">
        <f t="shared" si="0"/>
        <v>130.5</v>
      </c>
      <c r="G20" s="517">
        <f t="shared" si="1"/>
        <v>145.5</v>
      </c>
      <c r="H20" s="517">
        <f t="shared" si="2"/>
        <v>43.65</v>
      </c>
      <c r="I20" s="517">
        <f t="shared" si="3"/>
        <v>392.84999999999997</v>
      </c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6"/>
      <c r="BV20" s="506"/>
      <c r="BW20" s="506"/>
      <c r="BX20" s="506"/>
      <c r="BY20" s="506"/>
      <c r="BZ20" s="506"/>
      <c r="CA20" s="506"/>
      <c r="CB20" s="506"/>
      <c r="CC20" s="506"/>
      <c r="CD20" s="506"/>
      <c r="CE20" s="506"/>
      <c r="CF20" s="506"/>
      <c r="CG20" s="506"/>
      <c r="CH20" s="506"/>
      <c r="CI20" s="506"/>
      <c r="CJ20" s="506"/>
      <c r="CK20" s="506"/>
      <c r="CL20" s="506"/>
      <c r="CM20" s="506"/>
      <c r="CN20" s="506"/>
      <c r="CO20" s="506"/>
      <c r="CP20" s="506"/>
      <c r="CQ20" s="506"/>
      <c r="CR20" s="506"/>
      <c r="CS20" s="506"/>
      <c r="CT20" s="506"/>
      <c r="CU20" s="506"/>
      <c r="CV20" s="506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506"/>
      <c r="DL20" s="506"/>
      <c r="DM20" s="506"/>
      <c r="DN20" s="506"/>
      <c r="DO20" s="506"/>
      <c r="DP20" s="506"/>
      <c r="DQ20" s="506"/>
      <c r="DR20" s="506"/>
      <c r="DS20" s="506"/>
      <c r="DT20" s="506"/>
      <c r="DU20" s="506"/>
      <c r="DV20" s="506"/>
      <c r="DW20" s="506"/>
      <c r="DX20" s="506"/>
      <c r="DY20" s="506"/>
      <c r="DZ20" s="506"/>
      <c r="EA20" s="506"/>
      <c r="EB20" s="506"/>
      <c r="EC20" s="506"/>
      <c r="ED20" s="506"/>
      <c r="EE20" s="506"/>
      <c r="EF20" s="506"/>
      <c r="EG20" s="506"/>
      <c r="EH20" s="506"/>
      <c r="EI20" s="506"/>
      <c r="EJ20" s="506"/>
      <c r="EK20" s="506"/>
      <c r="EL20" s="506"/>
      <c r="EM20" s="506"/>
      <c r="EN20" s="506"/>
      <c r="EO20" s="506"/>
      <c r="EP20" s="506"/>
      <c r="EQ20" s="506"/>
      <c r="ER20" s="506"/>
      <c r="ES20" s="506"/>
      <c r="ET20" s="506"/>
      <c r="EU20" s="506"/>
      <c r="EV20" s="506"/>
      <c r="EW20" s="506"/>
      <c r="EX20" s="506"/>
      <c r="EY20" s="506"/>
      <c r="EZ20" s="506"/>
      <c r="FA20" s="506"/>
      <c r="FB20" s="506"/>
      <c r="FC20" s="506"/>
      <c r="FD20" s="506"/>
      <c r="FE20" s="506"/>
      <c r="FF20" s="506"/>
      <c r="FG20" s="506"/>
      <c r="FH20" s="506"/>
      <c r="FI20" s="506"/>
      <c r="FJ20" s="506"/>
      <c r="FK20" s="506"/>
      <c r="FL20" s="506"/>
      <c r="FM20" s="506"/>
      <c r="FN20" s="506"/>
      <c r="FO20" s="506"/>
      <c r="FP20" s="506"/>
      <c r="FQ20" s="506"/>
      <c r="FR20" s="506"/>
      <c r="FS20" s="506"/>
      <c r="FT20" s="506"/>
      <c r="FU20" s="506"/>
      <c r="FV20" s="506"/>
      <c r="FW20" s="506"/>
      <c r="FX20" s="506"/>
      <c r="FY20" s="506"/>
      <c r="FZ20" s="506"/>
      <c r="GA20" s="506"/>
      <c r="GB20" s="506"/>
      <c r="GC20" s="506"/>
      <c r="GD20" s="506"/>
      <c r="GE20" s="506"/>
      <c r="GF20" s="506"/>
      <c r="GG20" s="506"/>
      <c r="GH20" s="506"/>
      <c r="GI20" s="506"/>
      <c r="GJ20" s="506"/>
      <c r="GK20" s="506"/>
      <c r="GL20" s="506"/>
      <c r="GM20" s="506"/>
      <c r="GN20" s="506"/>
      <c r="GO20" s="506"/>
      <c r="GP20" s="506"/>
      <c r="GQ20" s="506"/>
      <c r="GR20" s="506"/>
      <c r="GS20" s="506"/>
      <c r="GT20" s="506"/>
      <c r="GU20" s="506"/>
      <c r="GV20" s="506"/>
      <c r="GW20" s="506"/>
      <c r="GX20" s="506"/>
      <c r="GY20" s="506"/>
      <c r="GZ20" s="506"/>
      <c r="HA20" s="506"/>
      <c r="HB20" s="506"/>
      <c r="HC20" s="506"/>
      <c r="HD20" s="506"/>
      <c r="HE20" s="506"/>
      <c r="HF20" s="506"/>
      <c r="HG20" s="506"/>
      <c r="HH20" s="506"/>
      <c r="HI20" s="506"/>
      <c r="HJ20" s="506"/>
      <c r="HK20" s="506"/>
      <c r="HL20" s="506"/>
      <c r="HM20" s="506"/>
      <c r="HN20" s="506"/>
      <c r="HO20" s="506"/>
      <c r="HP20" s="506"/>
      <c r="HQ20" s="506"/>
      <c r="HR20" s="506"/>
      <c r="HS20" s="506"/>
      <c r="HT20" s="506"/>
      <c r="HU20" s="506"/>
      <c r="HV20" s="506"/>
      <c r="HW20" s="506"/>
      <c r="HX20" s="506"/>
      <c r="HY20" s="506"/>
      <c r="HZ20" s="506"/>
      <c r="IA20" s="506"/>
      <c r="IB20" s="506"/>
      <c r="IC20" s="506"/>
      <c r="ID20" s="506"/>
      <c r="IE20" s="506"/>
      <c r="IF20" s="506"/>
      <c r="IG20" s="506"/>
      <c r="IH20" s="506"/>
      <c r="II20" s="506"/>
      <c r="IJ20" s="506"/>
      <c r="IK20" s="506"/>
      <c r="IL20" s="506"/>
      <c r="IM20" s="506"/>
      <c r="IN20" s="506"/>
      <c r="IO20" s="506"/>
    </row>
    <row r="21" spans="1:249" ht="24">
      <c r="A21" s="514">
        <v>10</v>
      </c>
      <c r="B21" s="515" t="s">
        <v>622</v>
      </c>
      <c r="C21" s="515" t="s">
        <v>623</v>
      </c>
      <c r="D21" s="516">
        <v>100</v>
      </c>
      <c r="E21" s="516">
        <v>100</v>
      </c>
      <c r="F21" s="517">
        <f t="shared" si="0"/>
        <v>87</v>
      </c>
      <c r="G21" s="517">
        <f t="shared" si="1"/>
        <v>97</v>
      </c>
      <c r="H21" s="517">
        <f t="shared" si="2"/>
        <v>29.099999999999998</v>
      </c>
      <c r="I21" s="517">
        <f t="shared" si="3"/>
        <v>261.9</v>
      </c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  <c r="BX21" s="506"/>
      <c r="BY21" s="506"/>
      <c r="BZ21" s="506"/>
      <c r="CA21" s="506"/>
      <c r="CB21" s="506"/>
      <c r="CC21" s="506"/>
      <c r="CD21" s="506"/>
      <c r="CE21" s="506"/>
      <c r="CF21" s="506"/>
      <c r="CG21" s="506"/>
      <c r="CH21" s="506"/>
      <c r="CI21" s="506"/>
      <c r="CJ21" s="506"/>
      <c r="CK21" s="506"/>
      <c r="CL21" s="506"/>
      <c r="CM21" s="506"/>
      <c r="CN21" s="506"/>
      <c r="CO21" s="506"/>
      <c r="CP21" s="506"/>
      <c r="CQ21" s="506"/>
      <c r="CR21" s="506"/>
      <c r="CS21" s="506"/>
      <c r="CT21" s="506"/>
      <c r="CU21" s="506"/>
      <c r="CV21" s="506"/>
      <c r="CW21" s="506"/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506"/>
      <c r="DL21" s="506"/>
      <c r="DM21" s="506"/>
      <c r="DN21" s="506"/>
      <c r="DO21" s="506"/>
      <c r="DP21" s="506"/>
      <c r="DQ21" s="506"/>
      <c r="DR21" s="506"/>
      <c r="DS21" s="506"/>
      <c r="DT21" s="506"/>
      <c r="DU21" s="506"/>
      <c r="DV21" s="506"/>
      <c r="DW21" s="506"/>
      <c r="DX21" s="506"/>
      <c r="DY21" s="506"/>
      <c r="DZ21" s="506"/>
      <c r="EA21" s="506"/>
      <c r="EB21" s="506"/>
      <c r="EC21" s="506"/>
      <c r="ED21" s="506"/>
      <c r="EE21" s="506"/>
      <c r="EF21" s="506"/>
      <c r="EG21" s="506"/>
      <c r="EH21" s="506"/>
      <c r="EI21" s="506"/>
      <c r="EJ21" s="506"/>
      <c r="EK21" s="506"/>
      <c r="EL21" s="506"/>
      <c r="EM21" s="506"/>
      <c r="EN21" s="506"/>
      <c r="EO21" s="506"/>
      <c r="EP21" s="506"/>
      <c r="EQ21" s="506"/>
      <c r="ER21" s="506"/>
      <c r="ES21" s="506"/>
      <c r="ET21" s="506"/>
      <c r="EU21" s="506"/>
      <c r="EV21" s="506"/>
      <c r="EW21" s="506"/>
      <c r="EX21" s="506"/>
      <c r="EY21" s="506"/>
      <c r="EZ21" s="506"/>
      <c r="FA21" s="506"/>
      <c r="FB21" s="506"/>
      <c r="FC21" s="506"/>
      <c r="FD21" s="506"/>
      <c r="FE21" s="506"/>
      <c r="FF21" s="506"/>
      <c r="FG21" s="506"/>
      <c r="FH21" s="506"/>
      <c r="FI21" s="506"/>
      <c r="FJ21" s="506"/>
      <c r="FK21" s="506"/>
      <c r="FL21" s="506"/>
      <c r="FM21" s="506"/>
      <c r="FN21" s="506"/>
      <c r="FO21" s="506"/>
      <c r="FP21" s="506"/>
      <c r="FQ21" s="506"/>
      <c r="FR21" s="506"/>
      <c r="FS21" s="506"/>
      <c r="FT21" s="506"/>
      <c r="FU21" s="506"/>
      <c r="FV21" s="506"/>
      <c r="FW21" s="506"/>
      <c r="FX21" s="506"/>
      <c r="FY21" s="506"/>
      <c r="FZ21" s="506"/>
      <c r="GA21" s="506"/>
      <c r="GB21" s="506"/>
      <c r="GC21" s="506"/>
      <c r="GD21" s="506"/>
      <c r="GE21" s="506"/>
      <c r="GF21" s="506"/>
      <c r="GG21" s="506"/>
      <c r="GH21" s="506"/>
      <c r="GI21" s="506"/>
      <c r="GJ21" s="506"/>
      <c r="GK21" s="506"/>
      <c r="GL21" s="506"/>
      <c r="GM21" s="506"/>
      <c r="GN21" s="506"/>
      <c r="GO21" s="506"/>
      <c r="GP21" s="506"/>
      <c r="GQ21" s="506"/>
      <c r="GR21" s="506"/>
      <c r="GS21" s="506"/>
      <c r="GT21" s="506"/>
      <c r="GU21" s="506"/>
      <c r="GV21" s="506"/>
      <c r="GW21" s="506"/>
      <c r="GX21" s="506"/>
      <c r="GY21" s="506"/>
      <c r="GZ21" s="506"/>
      <c r="HA21" s="506"/>
      <c r="HB21" s="506"/>
      <c r="HC21" s="506"/>
      <c r="HD21" s="506"/>
      <c r="HE21" s="506"/>
      <c r="HF21" s="506"/>
      <c r="HG21" s="506"/>
      <c r="HH21" s="506"/>
      <c r="HI21" s="506"/>
      <c r="HJ21" s="506"/>
      <c r="HK21" s="506"/>
      <c r="HL21" s="506"/>
      <c r="HM21" s="506"/>
      <c r="HN21" s="506"/>
      <c r="HO21" s="506"/>
      <c r="HP21" s="506"/>
      <c r="HQ21" s="506"/>
      <c r="HR21" s="506"/>
      <c r="HS21" s="506"/>
      <c r="HT21" s="506"/>
      <c r="HU21" s="506"/>
      <c r="HV21" s="506"/>
      <c r="HW21" s="506"/>
      <c r="HX21" s="506"/>
      <c r="HY21" s="506"/>
      <c r="HZ21" s="506"/>
      <c r="IA21" s="506"/>
      <c r="IB21" s="506"/>
      <c r="IC21" s="506"/>
      <c r="ID21" s="506"/>
      <c r="IE21" s="506"/>
      <c r="IF21" s="506"/>
      <c r="IG21" s="506"/>
      <c r="IH21" s="506"/>
      <c r="II21" s="506"/>
      <c r="IJ21" s="506"/>
      <c r="IK21" s="506"/>
      <c r="IL21" s="506"/>
      <c r="IM21" s="506"/>
      <c r="IN21" s="506"/>
      <c r="IO21" s="506"/>
    </row>
    <row r="22" spans="1:249" ht="24">
      <c r="A22" s="514">
        <v>11</v>
      </c>
      <c r="B22" s="515" t="s">
        <v>624</v>
      </c>
      <c r="C22" s="515" t="s">
        <v>625</v>
      </c>
      <c r="D22" s="516">
        <v>150</v>
      </c>
      <c r="E22" s="516">
        <v>150</v>
      </c>
      <c r="F22" s="517">
        <f t="shared" si="0"/>
        <v>130.5</v>
      </c>
      <c r="G22" s="517">
        <f t="shared" si="1"/>
        <v>145.5</v>
      </c>
      <c r="H22" s="517">
        <f t="shared" si="2"/>
        <v>43.65</v>
      </c>
      <c r="I22" s="517">
        <f t="shared" si="3"/>
        <v>392.84999999999997</v>
      </c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06"/>
      <c r="BW22" s="506"/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6"/>
      <c r="CK22" s="506"/>
      <c r="CL22" s="506"/>
      <c r="CM22" s="506"/>
      <c r="CN22" s="506"/>
      <c r="CO22" s="506"/>
      <c r="CP22" s="506"/>
      <c r="CQ22" s="506"/>
      <c r="CR22" s="506"/>
      <c r="CS22" s="506"/>
      <c r="CT22" s="506"/>
      <c r="CU22" s="506"/>
      <c r="CV22" s="506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6"/>
      <c r="DT22" s="506"/>
      <c r="DU22" s="506"/>
      <c r="DV22" s="506"/>
      <c r="DW22" s="506"/>
      <c r="DX22" s="506"/>
      <c r="DY22" s="506"/>
      <c r="DZ22" s="506"/>
      <c r="EA22" s="506"/>
      <c r="EB22" s="506"/>
      <c r="EC22" s="506"/>
      <c r="ED22" s="506"/>
      <c r="EE22" s="506"/>
      <c r="EF22" s="506"/>
      <c r="EG22" s="506"/>
      <c r="EH22" s="506"/>
      <c r="EI22" s="506"/>
      <c r="EJ22" s="506"/>
      <c r="EK22" s="506"/>
      <c r="EL22" s="506"/>
      <c r="EM22" s="506"/>
      <c r="EN22" s="506"/>
      <c r="EO22" s="506"/>
      <c r="EP22" s="506"/>
      <c r="EQ22" s="506"/>
      <c r="ER22" s="506"/>
      <c r="ES22" s="506"/>
      <c r="ET22" s="506"/>
      <c r="EU22" s="506"/>
      <c r="EV22" s="506"/>
      <c r="EW22" s="506"/>
      <c r="EX22" s="506"/>
      <c r="EY22" s="506"/>
      <c r="EZ22" s="506"/>
      <c r="FA22" s="506"/>
      <c r="FB22" s="506"/>
      <c r="FC22" s="506"/>
      <c r="FD22" s="506"/>
      <c r="FE22" s="506"/>
      <c r="FF22" s="506"/>
      <c r="FG22" s="506"/>
      <c r="FH22" s="506"/>
      <c r="FI22" s="506"/>
      <c r="FJ22" s="506"/>
      <c r="FK22" s="506"/>
      <c r="FL22" s="506"/>
      <c r="FM22" s="506"/>
      <c r="FN22" s="506"/>
      <c r="FO22" s="506"/>
      <c r="FP22" s="506"/>
      <c r="FQ22" s="506"/>
      <c r="FR22" s="506"/>
      <c r="FS22" s="506"/>
      <c r="FT22" s="506"/>
      <c r="FU22" s="506"/>
      <c r="FV22" s="506"/>
      <c r="FW22" s="506"/>
      <c r="FX22" s="506"/>
      <c r="FY22" s="506"/>
      <c r="FZ22" s="506"/>
      <c r="GA22" s="506"/>
      <c r="GB22" s="506"/>
      <c r="GC22" s="506"/>
      <c r="GD22" s="506"/>
      <c r="GE22" s="506"/>
      <c r="GF22" s="506"/>
      <c r="GG22" s="506"/>
      <c r="GH22" s="506"/>
      <c r="GI22" s="506"/>
      <c r="GJ22" s="506"/>
      <c r="GK22" s="506"/>
      <c r="GL22" s="506"/>
      <c r="GM22" s="506"/>
      <c r="GN22" s="506"/>
      <c r="GO22" s="506"/>
      <c r="GP22" s="506"/>
      <c r="GQ22" s="506"/>
      <c r="GR22" s="506"/>
      <c r="GS22" s="506"/>
      <c r="GT22" s="506"/>
      <c r="GU22" s="506"/>
      <c r="GV22" s="506"/>
      <c r="GW22" s="506"/>
      <c r="GX22" s="506"/>
      <c r="GY22" s="506"/>
      <c r="GZ22" s="506"/>
      <c r="HA22" s="506"/>
      <c r="HB22" s="506"/>
      <c r="HC22" s="506"/>
      <c r="HD22" s="506"/>
      <c r="HE22" s="506"/>
      <c r="HF22" s="506"/>
      <c r="HG22" s="506"/>
      <c r="HH22" s="506"/>
      <c r="HI22" s="506"/>
      <c r="HJ22" s="506"/>
      <c r="HK22" s="506"/>
      <c r="HL22" s="506"/>
      <c r="HM22" s="506"/>
      <c r="HN22" s="506"/>
      <c r="HO22" s="506"/>
      <c r="HP22" s="506"/>
      <c r="HQ22" s="506"/>
      <c r="HR22" s="506"/>
      <c r="HS22" s="506"/>
      <c r="HT22" s="506"/>
      <c r="HU22" s="506"/>
      <c r="HV22" s="506"/>
      <c r="HW22" s="506"/>
      <c r="HX22" s="506"/>
      <c r="HY22" s="506"/>
      <c r="HZ22" s="506"/>
      <c r="IA22" s="506"/>
      <c r="IB22" s="506"/>
      <c r="IC22" s="506"/>
      <c r="ID22" s="506"/>
      <c r="IE22" s="506"/>
      <c r="IF22" s="506"/>
      <c r="IG22" s="506"/>
      <c r="IH22" s="506"/>
      <c r="II22" s="506"/>
      <c r="IJ22" s="506"/>
      <c r="IK22" s="506"/>
      <c r="IL22" s="506"/>
      <c r="IM22" s="506"/>
      <c r="IN22" s="506"/>
      <c r="IO22" s="506"/>
    </row>
    <row r="23" spans="1:249" ht="24">
      <c r="A23" s="518">
        <v>12</v>
      </c>
      <c r="B23" s="515" t="s">
        <v>626</v>
      </c>
      <c r="C23" s="515" t="s">
        <v>627</v>
      </c>
      <c r="D23" s="516">
        <v>100</v>
      </c>
      <c r="E23" s="516">
        <v>100</v>
      </c>
      <c r="F23" s="517">
        <f t="shared" si="0"/>
        <v>87</v>
      </c>
      <c r="G23" s="517">
        <f t="shared" si="1"/>
        <v>97</v>
      </c>
      <c r="H23" s="517">
        <f t="shared" si="2"/>
        <v>29.099999999999998</v>
      </c>
      <c r="I23" s="517">
        <f t="shared" si="3"/>
        <v>261.9</v>
      </c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06"/>
      <c r="EL23" s="506"/>
      <c r="EM23" s="506"/>
      <c r="EN23" s="506"/>
      <c r="EO23" s="506"/>
      <c r="EP23" s="506"/>
      <c r="EQ23" s="506"/>
      <c r="ER23" s="506"/>
      <c r="ES23" s="506"/>
      <c r="ET23" s="506"/>
      <c r="EU23" s="506"/>
      <c r="EV23" s="506"/>
      <c r="EW23" s="506"/>
      <c r="EX23" s="506"/>
      <c r="EY23" s="506"/>
      <c r="EZ23" s="506"/>
      <c r="FA23" s="506"/>
      <c r="FB23" s="506"/>
      <c r="FC23" s="506"/>
      <c r="FD23" s="506"/>
      <c r="FE23" s="506"/>
      <c r="FF23" s="506"/>
      <c r="FG23" s="506"/>
      <c r="FH23" s="506"/>
      <c r="FI23" s="506"/>
      <c r="FJ23" s="506"/>
      <c r="FK23" s="506"/>
      <c r="FL23" s="506"/>
      <c r="FM23" s="506"/>
      <c r="FN23" s="506"/>
      <c r="FO23" s="506"/>
      <c r="FP23" s="506"/>
      <c r="FQ23" s="506"/>
      <c r="FR23" s="506"/>
      <c r="FS23" s="506"/>
      <c r="FT23" s="506"/>
      <c r="FU23" s="506"/>
      <c r="FV23" s="506"/>
      <c r="FW23" s="506"/>
      <c r="FX23" s="506"/>
      <c r="FY23" s="506"/>
      <c r="FZ23" s="506"/>
      <c r="GA23" s="506"/>
      <c r="GB23" s="506"/>
      <c r="GC23" s="506"/>
      <c r="GD23" s="506"/>
      <c r="GE23" s="506"/>
      <c r="GF23" s="506"/>
      <c r="GG23" s="506"/>
      <c r="GH23" s="506"/>
      <c r="GI23" s="506"/>
      <c r="GJ23" s="506"/>
      <c r="GK23" s="506"/>
      <c r="GL23" s="506"/>
      <c r="GM23" s="506"/>
      <c r="GN23" s="506"/>
      <c r="GO23" s="506"/>
      <c r="GP23" s="506"/>
      <c r="GQ23" s="506"/>
      <c r="GR23" s="506"/>
      <c r="GS23" s="506"/>
      <c r="GT23" s="506"/>
      <c r="GU23" s="506"/>
      <c r="GV23" s="506"/>
      <c r="GW23" s="506"/>
      <c r="GX23" s="506"/>
      <c r="GY23" s="506"/>
      <c r="GZ23" s="506"/>
      <c r="HA23" s="506"/>
      <c r="HB23" s="506"/>
      <c r="HC23" s="506"/>
      <c r="HD23" s="506"/>
      <c r="HE23" s="506"/>
      <c r="HF23" s="506"/>
      <c r="HG23" s="506"/>
      <c r="HH23" s="506"/>
      <c r="HI23" s="506"/>
      <c r="HJ23" s="506"/>
      <c r="HK23" s="506"/>
      <c r="HL23" s="506"/>
      <c r="HM23" s="506"/>
      <c r="HN23" s="506"/>
      <c r="HO23" s="506"/>
      <c r="HP23" s="506"/>
      <c r="HQ23" s="506"/>
      <c r="HR23" s="506"/>
      <c r="HS23" s="506"/>
      <c r="HT23" s="506"/>
      <c r="HU23" s="506"/>
      <c r="HV23" s="506"/>
      <c r="HW23" s="506"/>
      <c r="HX23" s="506"/>
      <c r="HY23" s="506"/>
      <c r="HZ23" s="506"/>
      <c r="IA23" s="506"/>
      <c r="IB23" s="506"/>
      <c r="IC23" s="506"/>
      <c r="ID23" s="506"/>
      <c r="IE23" s="506"/>
      <c r="IF23" s="506"/>
      <c r="IG23" s="506"/>
      <c r="IH23" s="506"/>
      <c r="II23" s="506"/>
      <c r="IJ23" s="506"/>
      <c r="IK23" s="506"/>
      <c r="IL23" s="506"/>
      <c r="IM23" s="506"/>
      <c r="IN23" s="506"/>
      <c r="IO23" s="506"/>
    </row>
    <row r="24" spans="1:249" ht="36">
      <c r="A24" s="514">
        <v>13</v>
      </c>
      <c r="B24" s="515" t="s">
        <v>628</v>
      </c>
      <c r="C24" s="515" t="s">
        <v>629</v>
      </c>
      <c r="D24" s="516">
        <v>20</v>
      </c>
      <c r="E24" s="516">
        <v>20</v>
      </c>
      <c r="F24" s="517">
        <f t="shared" si="0"/>
        <v>17.4</v>
      </c>
      <c r="G24" s="517">
        <f t="shared" si="1"/>
        <v>19.4</v>
      </c>
      <c r="H24" s="517">
        <f t="shared" si="2"/>
        <v>5.819999999999999</v>
      </c>
      <c r="I24" s="517">
        <f t="shared" si="3"/>
        <v>52.379999999999995</v>
      </c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06"/>
      <c r="EL24" s="506"/>
      <c r="EM24" s="506"/>
      <c r="EN24" s="506"/>
      <c r="EO24" s="506"/>
      <c r="EP24" s="506"/>
      <c r="EQ24" s="506"/>
      <c r="ER24" s="506"/>
      <c r="ES24" s="506"/>
      <c r="ET24" s="506"/>
      <c r="EU24" s="506"/>
      <c r="EV24" s="506"/>
      <c r="EW24" s="506"/>
      <c r="EX24" s="506"/>
      <c r="EY24" s="506"/>
      <c r="EZ24" s="506"/>
      <c r="FA24" s="506"/>
      <c r="FB24" s="506"/>
      <c r="FC24" s="506"/>
      <c r="FD24" s="506"/>
      <c r="FE24" s="506"/>
      <c r="FF24" s="506"/>
      <c r="FG24" s="506"/>
      <c r="FH24" s="506"/>
      <c r="FI24" s="506"/>
      <c r="FJ24" s="506"/>
      <c r="FK24" s="506"/>
      <c r="FL24" s="506"/>
      <c r="FM24" s="506"/>
      <c r="FN24" s="506"/>
      <c r="FO24" s="506"/>
      <c r="FP24" s="506"/>
      <c r="FQ24" s="506"/>
      <c r="FR24" s="506"/>
      <c r="FS24" s="506"/>
      <c r="FT24" s="506"/>
      <c r="FU24" s="506"/>
      <c r="FV24" s="506"/>
      <c r="FW24" s="506"/>
      <c r="FX24" s="506"/>
      <c r="FY24" s="506"/>
      <c r="FZ24" s="506"/>
      <c r="GA24" s="506"/>
      <c r="GB24" s="506"/>
      <c r="GC24" s="506"/>
      <c r="GD24" s="506"/>
      <c r="GE24" s="506"/>
      <c r="GF24" s="506"/>
      <c r="GG24" s="506"/>
      <c r="GH24" s="506"/>
      <c r="GI24" s="506"/>
      <c r="GJ24" s="506"/>
      <c r="GK24" s="506"/>
      <c r="GL24" s="506"/>
      <c r="GM24" s="506"/>
      <c r="GN24" s="506"/>
      <c r="GO24" s="506"/>
      <c r="GP24" s="506"/>
      <c r="GQ24" s="506"/>
      <c r="GR24" s="506"/>
      <c r="GS24" s="506"/>
      <c r="GT24" s="506"/>
      <c r="GU24" s="506"/>
      <c r="GV24" s="506"/>
      <c r="GW24" s="506"/>
      <c r="GX24" s="506"/>
      <c r="GY24" s="506"/>
      <c r="GZ24" s="506"/>
      <c r="HA24" s="506"/>
      <c r="HB24" s="506"/>
      <c r="HC24" s="506"/>
      <c r="HD24" s="506"/>
      <c r="HE24" s="506"/>
      <c r="HF24" s="506"/>
      <c r="HG24" s="506"/>
      <c r="HH24" s="506"/>
      <c r="HI24" s="506"/>
      <c r="HJ24" s="506"/>
      <c r="HK24" s="506"/>
      <c r="HL24" s="506"/>
      <c r="HM24" s="506"/>
      <c r="HN24" s="506"/>
      <c r="HO24" s="506"/>
      <c r="HP24" s="506"/>
      <c r="HQ24" s="506"/>
      <c r="HR24" s="506"/>
      <c r="HS24" s="506"/>
      <c r="HT24" s="506"/>
      <c r="HU24" s="506"/>
      <c r="HV24" s="506"/>
      <c r="HW24" s="506"/>
      <c r="HX24" s="506"/>
      <c r="HY24" s="506"/>
      <c r="HZ24" s="506"/>
      <c r="IA24" s="506"/>
      <c r="IB24" s="506"/>
      <c r="IC24" s="506"/>
      <c r="ID24" s="506"/>
      <c r="IE24" s="506"/>
      <c r="IF24" s="506"/>
      <c r="IG24" s="506"/>
      <c r="IH24" s="506"/>
      <c r="II24" s="506"/>
      <c r="IJ24" s="506"/>
      <c r="IK24" s="506"/>
      <c r="IL24" s="506"/>
      <c r="IM24" s="506"/>
      <c r="IN24" s="506"/>
      <c r="IO24" s="506"/>
    </row>
    <row r="25" spans="1:249" ht="15">
      <c r="A25" s="514">
        <v>14</v>
      </c>
      <c r="B25" s="515" t="s">
        <v>630</v>
      </c>
      <c r="C25" s="515" t="s">
        <v>631</v>
      </c>
      <c r="D25" s="516">
        <v>0</v>
      </c>
      <c r="E25" s="516">
        <v>0</v>
      </c>
      <c r="F25" s="517">
        <f t="shared" si="0"/>
        <v>0</v>
      </c>
      <c r="G25" s="517">
        <f t="shared" si="1"/>
        <v>0</v>
      </c>
      <c r="H25" s="517">
        <f t="shared" si="2"/>
        <v>0</v>
      </c>
      <c r="I25" s="517">
        <f t="shared" si="3"/>
        <v>0</v>
      </c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06"/>
      <c r="EL25" s="506"/>
      <c r="EM25" s="506"/>
      <c r="EN25" s="506"/>
      <c r="EO25" s="506"/>
      <c r="EP25" s="506"/>
      <c r="EQ25" s="506"/>
      <c r="ER25" s="506"/>
      <c r="ES25" s="506"/>
      <c r="ET25" s="506"/>
      <c r="EU25" s="506"/>
      <c r="EV25" s="506"/>
      <c r="EW25" s="506"/>
      <c r="EX25" s="506"/>
      <c r="EY25" s="506"/>
      <c r="EZ25" s="506"/>
      <c r="FA25" s="506"/>
      <c r="FB25" s="506"/>
      <c r="FC25" s="506"/>
      <c r="FD25" s="506"/>
      <c r="FE25" s="506"/>
      <c r="FF25" s="506"/>
      <c r="FG25" s="506"/>
      <c r="FH25" s="506"/>
      <c r="FI25" s="506"/>
      <c r="FJ25" s="506"/>
      <c r="FK25" s="506"/>
      <c r="FL25" s="506"/>
      <c r="FM25" s="506"/>
      <c r="FN25" s="506"/>
      <c r="FO25" s="506"/>
      <c r="FP25" s="506"/>
      <c r="FQ25" s="506"/>
      <c r="FR25" s="506"/>
      <c r="FS25" s="506"/>
      <c r="FT25" s="506"/>
      <c r="FU25" s="506"/>
      <c r="FV25" s="506"/>
      <c r="FW25" s="506"/>
      <c r="FX25" s="506"/>
      <c r="FY25" s="506"/>
      <c r="FZ25" s="506"/>
      <c r="GA25" s="506"/>
      <c r="GB25" s="506"/>
      <c r="GC25" s="506"/>
      <c r="GD25" s="506"/>
      <c r="GE25" s="506"/>
      <c r="GF25" s="506"/>
      <c r="GG25" s="506"/>
      <c r="GH25" s="506"/>
      <c r="GI25" s="506"/>
      <c r="GJ25" s="506"/>
      <c r="GK25" s="506"/>
      <c r="GL25" s="506"/>
      <c r="GM25" s="506"/>
      <c r="GN25" s="506"/>
      <c r="GO25" s="506"/>
      <c r="GP25" s="506"/>
      <c r="GQ25" s="506"/>
      <c r="GR25" s="506"/>
      <c r="GS25" s="506"/>
      <c r="GT25" s="506"/>
      <c r="GU25" s="506"/>
      <c r="GV25" s="506"/>
      <c r="GW25" s="506"/>
      <c r="GX25" s="506"/>
      <c r="GY25" s="506"/>
      <c r="GZ25" s="506"/>
      <c r="HA25" s="506"/>
      <c r="HB25" s="506"/>
      <c r="HC25" s="506"/>
      <c r="HD25" s="506"/>
      <c r="HE25" s="506"/>
      <c r="HF25" s="506"/>
      <c r="HG25" s="506"/>
      <c r="HH25" s="506"/>
      <c r="HI25" s="506"/>
      <c r="HJ25" s="506"/>
      <c r="HK25" s="506"/>
      <c r="HL25" s="506"/>
      <c r="HM25" s="506"/>
      <c r="HN25" s="506"/>
      <c r="HO25" s="506"/>
      <c r="HP25" s="506"/>
      <c r="HQ25" s="506"/>
      <c r="HR25" s="506"/>
      <c r="HS25" s="506"/>
      <c r="HT25" s="506"/>
      <c r="HU25" s="506"/>
      <c r="HV25" s="506"/>
      <c r="HW25" s="506"/>
      <c r="HX25" s="506"/>
      <c r="HY25" s="506"/>
      <c r="HZ25" s="506"/>
      <c r="IA25" s="506"/>
      <c r="IB25" s="506"/>
      <c r="IC25" s="506"/>
      <c r="ID25" s="506"/>
      <c r="IE25" s="506"/>
      <c r="IF25" s="506"/>
      <c r="IG25" s="506"/>
      <c r="IH25" s="506"/>
      <c r="II25" s="506"/>
      <c r="IJ25" s="506"/>
      <c r="IK25" s="506"/>
      <c r="IL25" s="506"/>
      <c r="IM25" s="506"/>
      <c r="IN25" s="506"/>
      <c r="IO25" s="506"/>
    </row>
    <row r="26" spans="1:249" ht="36">
      <c r="A26" s="514">
        <v>15</v>
      </c>
      <c r="B26" s="515" t="s">
        <v>632</v>
      </c>
      <c r="C26" s="515" t="s">
        <v>633</v>
      </c>
      <c r="D26" s="516">
        <v>80</v>
      </c>
      <c r="E26" s="516">
        <v>80</v>
      </c>
      <c r="F26" s="517">
        <f t="shared" si="0"/>
        <v>69.6</v>
      </c>
      <c r="G26" s="517">
        <f t="shared" si="1"/>
        <v>77.6</v>
      </c>
      <c r="H26" s="517">
        <f t="shared" si="2"/>
        <v>23.279999999999998</v>
      </c>
      <c r="I26" s="517">
        <f t="shared" si="3"/>
        <v>209.51999999999998</v>
      </c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06"/>
      <c r="EL26" s="506"/>
      <c r="EM26" s="506"/>
      <c r="EN26" s="506"/>
      <c r="EO26" s="506"/>
      <c r="EP26" s="506"/>
      <c r="EQ26" s="506"/>
      <c r="ER26" s="506"/>
      <c r="ES26" s="506"/>
      <c r="ET26" s="506"/>
      <c r="EU26" s="506"/>
      <c r="EV26" s="506"/>
      <c r="EW26" s="506"/>
      <c r="EX26" s="506"/>
      <c r="EY26" s="506"/>
      <c r="EZ26" s="506"/>
      <c r="FA26" s="506"/>
      <c r="FB26" s="506"/>
      <c r="FC26" s="506"/>
      <c r="FD26" s="506"/>
      <c r="FE26" s="506"/>
      <c r="FF26" s="506"/>
      <c r="FG26" s="506"/>
      <c r="FH26" s="506"/>
      <c r="FI26" s="506"/>
      <c r="FJ26" s="506"/>
      <c r="FK26" s="506"/>
      <c r="FL26" s="506"/>
      <c r="FM26" s="506"/>
      <c r="FN26" s="506"/>
      <c r="FO26" s="506"/>
      <c r="FP26" s="506"/>
      <c r="FQ26" s="506"/>
      <c r="FR26" s="506"/>
      <c r="FS26" s="506"/>
      <c r="FT26" s="506"/>
      <c r="FU26" s="506"/>
      <c r="FV26" s="506"/>
      <c r="FW26" s="506"/>
      <c r="FX26" s="506"/>
      <c r="FY26" s="506"/>
      <c r="FZ26" s="506"/>
      <c r="GA26" s="506"/>
      <c r="GB26" s="506"/>
      <c r="GC26" s="506"/>
      <c r="GD26" s="506"/>
      <c r="GE26" s="506"/>
      <c r="GF26" s="506"/>
      <c r="GG26" s="506"/>
      <c r="GH26" s="506"/>
      <c r="GI26" s="506"/>
      <c r="GJ26" s="506"/>
      <c r="GK26" s="506"/>
      <c r="GL26" s="506"/>
      <c r="GM26" s="506"/>
      <c r="GN26" s="506"/>
      <c r="GO26" s="506"/>
      <c r="GP26" s="506"/>
      <c r="GQ26" s="506"/>
      <c r="GR26" s="506"/>
      <c r="GS26" s="506"/>
      <c r="GT26" s="506"/>
      <c r="GU26" s="506"/>
      <c r="GV26" s="506"/>
      <c r="GW26" s="506"/>
      <c r="GX26" s="506"/>
      <c r="GY26" s="506"/>
      <c r="GZ26" s="506"/>
      <c r="HA26" s="506"/>
      <c r="HB26" s="506"/>
      <c r="HC26" s="506"/>
      <c r="HD26" s="506"/>
      <c r="HE26" s="506"/>
      <c r="HF26" s="506"/>
      <c r="HG26" s="506"/>
      <c r="HH26" s="506"/>
      <c r="HI26" s="506"/>
      <c r="HJ26" s="506"/>
      <c r="HK26" s="506"/>
      <c r="HL26" s="506"/>
      <c r="HM26" s="506"/>
      <c r="HN26" s="506"/>
      <c r="HO26" s="506"/>
      <c r="HP26" s="506"/>
      <c r="HQ26" s="506"/>
      <c r="HR26" s="506"/>
      <c r="HS26" s="506"/>
      <c r="HT26" s="506"/>
      <c r="HU26" s="506"/>
      <c r="HV26" s="506"/>
      <c r="HW26" s="506"/>
      <c r="HX26" s="506"/>
      <c r="HY26" s="506"/>
      <c r="HZ26" s="506"/>
      <c r="IA26" s="506"/>
      <c r="IB26" s="506"/>
      <c r="IC26" s="506"/>
      <c r="ID26" s="506"/>
      <c r="IE26" s="506"/>
      <c r="IF26" s="506"/>
      <c r="IG26" s="506"/>
      <c r="IH26" s="506"/>
      <c r="II26" s="506"/>
      <c r="IJ26" s="506"/>
      <c r="IK26" s="506"/>
      <c r="IL26" s="506"/>
      <c r="IM26" s="506"/>
      <c r="IN26" s="506"/>
      <c r="IO26" s="506"/>
    </row>
    <row r="27" spans="1:249" ht="24">
      <c r="A27" s="518">
        <v>16</v>
      </c>
      <c r="B27" s="515" t="s">
        <v>634</v>
      </c>
      <c r="C27" s="515" t="s">
        <v>635</v>
      </c>
      <c r="D27" s="516">
        <v>100</v>
      </c>
      <c r="E27" s="516">
        <v>100</v>
      </c>
      <c r="F27" s="517">
        <f t="shared" si="0"/>
        <v>87</v>
      </c>
      <c r="G27" s="517">
        <f t="shared" si="1"/>
        <v>97</v>
      </c>
      <c r="H27" s="517">
        <f t="shared" si="2"/>
        <v>29.099999999999998</v>
      </c>
      <c r="I27" s="517">
        <f t="shared" si="3"/>
        <v>261.9</v>
      </c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06"/>
      <c r="EL27" s="506"/>
      <c r="EM27" s="506"/>
      <c r="EN27" s="506"/>
      <c r="EO27" s="506"/>
      <c r="EP27" s="506"/>
      <c r="EQ27" s="506"/>
      <c r="ER27" s="506"/>
      <c r="ES27" s="506"/>
      <c r="ET27" s="506"/>
      <c r="EU27" s="506"/>
      <c r="EV27" s="506"/>
      <c r="EW27" s="506"/>
      <c r="EX27" s="506"/>
      <c r="EY27" s="506"/>
      <c r="EZ27" s="506"/>
      <c r="FA27" s="506"/>
      <c r="FB27" s="506"/>
      <c r="FC27" s="506"/>
      <c r="FD27" s="506"/>
      <c r="FE27" s="506"/>
      <c r="FF27" s="506"/>
      <c r="FG27" s="506"/>
      <c r="FH27" s="506"/>
      <c r="FI27" s="506"/>
      <c r="FJ27" s="506"/>
      <c r="FK27" s="506"/>
      <c r="FL27" s="506"/>
      <c r="FM27" s="506"/>
      <c r="FN27" s="506"/>
      <c r="FO27" s="506"/>
      <c r="FP27" s="506"/>
      <c r="FQ27" s="506"/>
      <c r="FR27" s="506"/>
      <c r="FS27" s="506"/>
      <c r="FT27" s="506"/>
      <c r="FU27" s="506"/>
      <c r="FV27" s="506"/>
      <c r="FW27" s="506"/>
      <c r="FX27" s="506"/>
      <c r="FY27" s="506"/>
      <c r="FZ27" s="506"/>
      <c r="GA27" s="506"/>
      <c r="GB27" s="506"/>
      <c r="GC27" s="506"/>
      <c r="GD27" s="506"/>
      <c r="GE27" s="506"/>
      <c r="GF27" s="506"/>
      <c r="GG27" s="506"/>
      <c r="GH27" s="506"/>
      <c r="GI27" s="506"/>
      <c r="GJ27" s="506"/>
      <c r="GK27" s="506"/>
      <c r="GL27" s="506"/>
      <c r="GM27" s="506"/>
      <c r="GN27" s="506"/>
      <c r="GO27" s="506"/>
      <c r="GP27" s="506"/>
      <c r="GQ27" s="506"/>
      <c r="GR27" s="506"/>
      <c r="GS27" s="506"/>
      <c r="GT27" s="506"/>
      <c r="GU27" s="506"/>
      <c r="GV27" s="506"/>
      <c r="GW27" s="506"/>
      <c r="GX27" s="506"/>
      <c r="GY27" s="506"/>
      <c r="GZ27" s="506"/>
      <c r="HA27" s="506"/>
      <c r="HB27" s="506"/>
      <c r="HC27" s="506"/>
      <c r="HD27" s="506"/>
      <c r="HE27" s="506"/>
      <c r="HF27" s="506"/>
      <c r="HG27" s="506"/>
      <c r="HH27" s="506"/>
      <c r="HI27" s="506"/>
      <c r="HJ27" s="506"/>
      <c r="HK27" s="506"/>
      <c r="HL27" s="506"/>
      <c r="HM27" s="506"/>
      <c r="HN27" s="506"/>
      <c r="HO27" s="506"/>
      <c r="HP27" s="506"/>
      <c r="HQ27" s="506"/>
      <c r="HR27" s="506"/>
      <c r="HS27" s="506"/>
      <c r="HT27" s="506"/>
      <c r="HU27" s="506"/>
      <c r="HV27" s="506"/>
      <c r="HW27" s="506"/>
      <c r="HX27" s="506"/>
      <c r="HY27" s="506"/>
      <c r="HZ27" s="506"/>
      <c r="IA27" s="506"/>
      <c r="IB27" s="506"/>
      <c r="IC27" s="506"/>
      <c r="ID27" s="506"/>
      <c r="IE27" s="506"/>
      <c r="IF27" s="506"/>
      <c r="IG27" s="506"/>
      <c r="IH27" s="506"/>
      <c r="II27" s="506"/>
      <c r="IJ27" s="506"/>
      <c r="IK27" s="506"/>
      <c r="IL27" s="506"/>
      <c r="IM27" s="506"/>
      <c r="IN27" s="506"/>
      <c r="IO27" s="506"/>
    </row>
    <row r="28" spans="1:249" ht="15">
      <c r="A28" s="514">
        <v>17</v>
      </c>
      <c r="B28" s="515" t="s">
        <v>630</v>
      </c>
      <c r="C28" s="515" t="s">
        <v>636</v>
      </c>
      <c r="D28" s="516">
        <v>0</v>
      </c>
      <c r="E28" s="516">
        <v>0</v>
      </c>
      <c r="F28" s="517">
        <f t="shared" si="0"/>
        <v>0</v>
      </c>
      <c r="G28" s="517">
        <f t="shared" si="1"/>
        <v>0</v>
      </c>
      <c r="H28" s="517">
        <f t="shared" si="2"/>
        <v>0</v>
      </c>
      <c r="I28" s="517">
        <f t="shared" si="3"/>
        <v>0</v>
      </c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06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06"/>
      <c r="EW28" s="506"/>
      <c r="EX28" s="506"/>
      <c r="EY28" s="506"/>
      <c r="EZ28" s="506"/>
      <c r="FA28" s="506"/>
      <c r="FB28" s="506"/>
      <c r="FC28" s="506"/>
      <c r="FD28" s="506"/>
      <c r="FE28" s="506"/>
      <c r="FF28" s="506"/>
      <c r="FG28" s="506"/>
      <c r="FH28" s="506"/>
      <c r="FI28" s="506"/>
      <c r="FJ28" s="506"/>
      <c r="FK28" s="506"/>
      <c r="FL28" s="506"/>
      <c r="FM28" s="506"/>
      <c r="FN28" s="506"/>
      <c r="FO28" s="506"/>
      <c r="FP28" s="506"/>
      <c r="FQ28" s="506"/>
      <c r="FR28" s="506"/>
      <c r="FS28" s="506"/>
      <c r="FT28" s="506"/>
      <c r="FU28" s="506"/>
      <c r="FV28" s="506"/>
      <c r="FW28" s="506"/>
      <c r="FX28" s="506"/>
      <c r="FY28" s="506"/>
      <c r="FZ28" s="506"/>
      <c r="GA28" s="506"/>
      <c r="GB28" s="506"/>
      <c r="GC28" s="506"/>
      <c r="GD28" s="506"/>
      <c r="GE28" s="506"/>
      <c r="GF28" s="506"/>
      <c r="GG28" s="506"/>
      <c r="GH28" s="506"/>
      <c r="GI28" s="506"/>
      <c r="GJ28" s="506"/>
      <c r="GK28" s="506"/>
      <c r="GL28" s="506"/>
      <c r="GM28" s="506"/>
      <c r="GN28" s="506"/>
      <c r="GO28" s="506"/>
      <c r="GP28" s="506"/>
      <c r="GQ28" s="506"/>
      <c r="GR28" s="506"/>
      <c r="GS28" s="506"/>
      <c r="GT28" s="506"/>
      <c r="GU28" s="506"/>
      <c r="GV28" s="506"/>
      <c r="GW28" s="506"/>
      <c r="GX28" s="506"/>
      <c r="GY28" s="506"/>
      <c r="GZ28" s="506"/>
      <c r="HA28" s="506"/>
      <c r="HB28" s="506"/>
      <c r="HC28" s="506"/>
      <c r="HD28" s="506"/>
      <c r="HE28" s="506"/>
      <c r="HF28" s="506"/>
      <c r="HG28" s="506"/>
      <c r="HH28" s="506"/>
      <c r="HI28" s="506"/>
      <c r="HJ28" s="506"/>
      <c r="HK28" s="506"/>
      <c r="HL28" s="506"/>
      <c r="HM28" s="506"/>
      <c r="HN28" s="506"/>
      <c r="HO28" s="506"/>
      <c r="HP28" s="506"/>
      <c r="HQ28" s="506"/>
      <c r="HR28" s="506"/>
      <c r="HS28" s="506"/>
      <c r="HT28" s="506"/>
      <c r="HU28" s="506"/>
      <c r="HV28" s="506"/>
      <c r="HW28" s="506"/>
      <c r="HX28" s="506"/>
      <c r="HY28" s="506"/>
      <c r="HZ28" s="506"/>
      <c r="IA28" s="506"/>
      <c r="IB28" s="506"/>
      <c r="IC28" s="506"/>
      <c r="ID28" s="506"/>
      <c r="IE28" s="506"/>
      <c r="IF28" s="506"/>
      <c r="IG28" s="506"/>
      <c r="IH28" s="506"/>
      <c r="II28" s="506"/>
      <c r="IJ28" s="506"/>
      <c r="IK28" s="506"/>
      <c r="IL28" s="506"/>
      <c r="IM28" s="506"/>
      <c r="IN28" s="506"/>
      <c r="IO28" s="506"/>
    </row>
    <row r="29" spans="1:249" ht="36">
      <c r="A29" s="514">
        <v>18</v>
      </c>
      <c r="B29" s="515" t="s">
        <v>637</v>
      </c>
      <c r="C29" s="515" t="s">
        <v>638</v>
      </c>
      <c r="D29" s="516">
        <v>207</v>
      </c>
      <c r="E29" s="516">
        <v>207</v>
      </c>
      <c r="F29" s="517">
        <f t="shared" si="0"/>
        <v>180.09</v>
      </c>
      <c r="G29" s="517">
        <f t="shared" si="1"/>
        <v>200.79</v>
      </c>
      <c r="H29" s="517">
        <f t="shared" si="2"/>
        <v>60.236999999999995</v>
      </c>
      <c r="I29" s="517">
        <f t="shared" si="3"/>
        <v>542.1329999999999</v>
      </c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06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06"/>
      <c r="EW29" s="506"/>
      <c r="EX29" s="506"/>
      <c r="EY29" s="506"/>
      <c r="EZ29" s="506"/>
      <c r="FA29" s="506"/>
      <c r="FB29" s="506"/>
      <c r="FC29" s="506"/>
      <c r="FD29" s="506"/>
      <c r="FE29" s="506"/>
      <c r="FF29" s="506"/>
      <c r="FG29" s="506"/>
      <c r="FH29" s="506"/>
      <c r="FI29" s="506"/>
      <c r="FJ29" s="506"/>
      <c r="FK29" s="506"/>
      <c r="FL29" s="506"/>
      <c r="FM29" s="506"/>
      <c r="FN29" s="506"/>
      <c r="FO29" s="506"/>
      <c r="FP29" s="506"/>
      <c r="FQ29" s="506"/>
      <c r="FR29" s="506"/>
      <c r="FS29" s="506"/>
      <c r="FT29" s="506"/>
      <c r="FU29" s="506"/>
      <c r="FV29" s="506"/>
      <c r="FW29" s="506"/>
      <c r="FX29" s="506"/>
      <c r="FY29" s="506"/>
      <c r="FZ29" s="506"/>
      <c r="GA29" s="506"/>
      <c r="GB29" s="506"/>
      <c r="GC29" s="506"/>
      <c r="GD29" s="506"/>
      <c r="GE29" s="506"/>
      <c r="GF29" s="506"/>
      <c r="GG29" s="506"/>
      <c r="GH29" s="506"/>
      <c r="GI29" s="506"/>
      <c r="GJ29" s="506"/>
      <c r="GK29" s="506"/>
      <c r="GL29" s="506"/>
      <c r="GM29" s="506"/>
      <c r="GN29" s="506"/>
      <c r="GO29" s="506"/>
      <c r="GP29" s="506"/>
      <c r="GQ29" s="506"/>
      <c r="GR29" s="506"/>
      <c r="GS29" s="506"/>
      <c r="GT29" s="506"/>
      <c r="GU29" s="506"/>
      <c r="GV29" s="506"/>
      <c r="GW29" s="506"/>
      <c r="GX29" s="506"/>
      <c r="GY29" s="506"/>
      <c r="GZ29" s="506"/>
      <c r="HA29" s="506"/>
      <c r="HB29" s="506"/>
      <c r="HC29" s="506"/>
      <c r="HD29" s="506"/>
      <c r="HE29" s="506"/>
      <c r="HF29" s="506"/>
      <c r="HG29" s="506"/>
      <c r="HH29" s="506"/>
      <c r="HI29" s="506"/>
      <c r="HJ29" s="506"/>
      <c r="HK29" s="506"/>
      <c r="HL29" s="506"/>
      <c r="HM29" s="506"/>
      <c r="HN29" s="506"/>
      <c r="HO29" s="506"/>
      <c r="HP29" s="506"/>
      <c r="HQ29" s="506"/>
      <c r="HR29" s="506"/>
      <c r="HS29" s="506"/>
      <c r="HT29" s="506"/>
      <c r="HU29" s="506"/>
      <c r="HV29" s="506"/>
      <c r="HW29" s="506"/>
      <c r="HX29" s="506"/>
      <c r="HY29" s="506"/>
      <c r="HZ29" s="506"/>
      <c r="IA29" s="506"/>
      <c r="IB29" s="506"/>
      <c r="IC29" s="506"/>
      <c r="ID29" s="506"/>
      <c r="IE29" s="506"/>
      <c r="IF29" s="506"/>
      <c r="IG29" s="506"/>
      <c r="IH29" s="506"/>
      <c r="II29" s="506"/>
      <c r="IJ29" s="506"/>
      <c r="IK29" s="506"/>
      <c r="IL29" s="506"/>
      <c r="IM29" s="506"/>
      <c r="IN29" s="506"/>
      <c r="IO29" s="506"/>
    </row>
    <row r="30" spans="1:249" ht="24">
      <c r="A30" s="518">
        <v>19</v>
      </c>
      <c r="B30" s="515" t="s">
        <v>639</v>
      </c>
      <c r="C30" s="515" t="s">
        <v>640</v>
      </c>
      <c r="D30" s="516">
        <v>200</v>
      </c>
      <c r="E30" s="516">
        <v>200</v>
      </c>
      <c r="F30" s="517">
        <f t="shared" si="0"/>
        <v>174</v>
      </c>
      <c r="G30" s="517">
        <f t="shared" si="1"/>
        <v>194</v>
      </c>
      <c r="H30" s="517">
        <f t="shared" si="2"/>
        <v>58.199999999999996</v>
      </c>
      <c r="I30" s="517">
        <f t="shared" si="3"/>
        <v>523.8</v>
      </c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06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06"/>
      <c r="EW30" s="506"/>
      <c r="EX30" s="506"/>
      <c r="EY30" s="506"/>
      <c r="EZ30" s="506"/>
      <c r="FA30" s="506"/>
      <c r="FB30" s="506"/>
      <c r="FC30" s="506"/>
      <c r="FD30" s="506"/>
      <c r="FE30" s="506"/>
      <c r="FF30" s="506"/>
      <c r="FG30" s="506"/>
      <c r="FH30" s="506"/>
      <c r="FI30" s="506"/>
      <c r="FJ30" s="506"/>
      <c r="FK30" s="506"/>
      <c r="FL30" s="506"/>
      <c r="FM30" s="506"/>
      <c r="FN30" s="506"/>
      <c r="FO30" s="506"/>
      <c r="FP30" s="506"/>
      <c r="FQ30" s="506"/>
      <c r="FR30" s="506"/>
      <c r="FS30" s="506"/>
      <c r="FT30" s="506"/>
      <c r="FU30" s="506"/>
      <c r="FV30" s="506"/>
      <c r="FW30" s="506"/>
      <c r="FX30" s="506"/>
      <c r="FY30" s="506"/>
      <c r="FZ30" s="506"/>
      <c r="GA30" s="506"/>
      <c r="GB30" s="506"/>
      <c r="GC30" s="506"/>
      <c r="GD30" s="506"/>
      <c r="GE30" s="506"/>
      <c r="GF30" s="506"/>
      <c r="GG30" s="506"/>
      <c r="GH30" s="506"/>
      <c r="GI30" s="506"/>
      <c r="GJ30" s="506"/>
      <c r="GK30" s="506"/>
      <c r="GL30" s="506"/>
      <c r="GM30" s="506"/>
      <c r="GN30" s="506"/>
      <c r="GO30" s="506"/>
      <c r="GP30" s="506"/>
      <c r="GQ30" s="506"/>
      <c r="GR30" s="506"/>
      <c r="GS30" s="506"/>
      <c r="GT30" s="506"/>
      <c r="GU30" s="506"/>
      <c r="GV30" s="506"/>
      <c r="GW30" s="506"/>
      <c r="GX30" s="506"/>
      <c r="GY30" s="506"/>
      <c r="GZ30" s="506"/>
      <c r="HA30" s="506"/>
      <c r="HB30" s="506"/>
      <c r="HC30" s="506"/>
      <c r="HD30" s="506"/>
      <c r="HE30" s="506"/>
      <c r="HF30" s="506"/>
      <c r="HG30" s="506"/>
      <c r="HH30" s="506"/>
      <c r="HI30" s="506"/>
      <c r="HJ30" s="506"/>
      <c r="HK30" s="506"/>
      <c r="HL30" s="506"/>
      <c r="HM30" s="506"/>
      <c r="HN30" s="506"/>
      <c r="HO30" s="506"/>
      <c r="HP30" s="506"/>
      <c r="HQ30" s="506"/>
      <c r="HR30" s="506"/>
      <c r="HS30" s="506"/>
      <c r="HT30" s="506"/>
      <c r="HU30" s="506"/>
      <c r="HV30" s="506"/>
      <c r="HW30" s="506"/>
      <c r="HX30" s="506"/>
      <c r="HY30" s="506"/>
      <c r="HZ30" s="506"/>
      <c r="IA30" s="506"/>
      <c r="IB30" s="506"/>
      <c r="IC30" s="506"/>
      <c r="ID30" s="506"/>
      <c r="IE30" s="506"/>
      <c r="IF30" s="506"/>
      <c r="IG30" s="506"/>
      <c r="IH30" s="506"/>
      <c r="II30" s="506"/>
      <c r="IJ30" s="506"/>
      <c r="IK30" s="506"/>
      <c r="IL30" s="506"/>
      <c r="IM30" s="506"/>
      <c r="IN30" s="506"/>
      <c r="IO30" s="506"/>
    </row>
    <row r="31" spans="1:249" ht="24">
      <c r="A31" s="514">
        <v>20</v>
      </c>
      <c r="B31" s="515" t="s">
        <v>641</v>
      </c>
      <c r="C31" s="515" t="s">
        <v>642</v>
      </c>
      <c r="D31" s="516">
        <v>100</v>
      </c>
      <c r="E31" s="516">
        <v>100</v>
      </c>
      <c r="F31" s="517">
        <f t="shared" si="0"/>
        <v>87</v>
      </c>
      <c r="G31" s="517">
        <f t="shared" si="1"/>
        <v>97</v>
      </c>
      <c r="H31" s="517">
        <f t="shared" si="2"/>
        <v>29.099999999999998</v>
      </c>
      <c r="I31" s="517">
        <f t="shared" si="3"/>
        <v>261.9</v>
      </c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06"/>
      <c r="EL31" s="506"/>
      <c r="EM31" s="506"/>
      <c r="EN31" s="506"/>
      <c r="EO31" s="506"/>
      <c r="EP31" s="506"/>
      <c r="EQ31" s="506"/>
      <c r="ER31" s="506"/>
      <c r="ES31" s="506"/>
      <c r="ET31" s="506"/>
      <c r="EU31" s="506"/>
      <c r="EV31" s="506"/>
      <c r="EW31" s="506"/>
      <c r="EX31" s="506"/>
      <c r="EY31" s="506"/>
      <c r="EZ31" s="506"/>
      <c r="FA31" s="506"/>
      <c r="FB31" s="506"/>
      <c r="FC31" s="506"/>
      <c r="FD31" s="506"/>
      <c r="FE31" s="506"/>
      <c r="FF31" s="506"/>
      <c r="FG31" s="506"/>
      <c r="FH31" s="506"/>
      <c r="FI31" s="506"/>
      <c r="FJ31" s="506"/>
      <c r="FK31" s="506"/>
      <c r="FL31" s="506"/>
      <c r="FM31" s="506"/>
      <c r="FN31" s="506"/>
      <c r="FO31" s="506"/>
      <c r="FP31" s="506"/>
      <c r="FQ31" s="506"/>
      <c r="FR31" s="506"/>
      <c r="FS31" s="506"/>
      <c r="FT31" s="506"/>
      <c r="FU31" s="506"/>
      <c r="FV31" s="506"/>
      <c r="FW31" s="506"/>
      <c r="FX31" s="506"/>
      <c r="FY31" s="506"/>
      <c r="FZ31" s="506"/>
      <c r="GA31" s="506"/>
      <c r="GB31" s="506"/>
      <c r="GC31" s="506"/>
      <c r="GD31" s="506"/>
      <c r="GE31" s="506"/>
      <c r="GF31" s="506"/>
      <c r="GG31" s="506"/>
      <c r="GH31" s="506"/>
      <c r="GI31" s="506"/>
      <c r="GJ31" s="506"/>
      <c r="GK31" s="506"/>
      <c r="GL31" s="506"/>
      <c r="GM31" s="506"/>
      <c r="GN31" s="506"/>
      <c r="GO31" s="506"/>
      <c r="GP31" s="506"/>
      <c r="GQ31" s="506"/>
      <c r="GR31" s="506"/>
      <c r="GS31" s="506"/>
      <c r="GT31" s="506"/>
      <c r="GU31" s="506"/>
      <c r="GV31" s="506"/>
      <c r="GW31" s="506"/>
      <c r="GX31" s="506"/>
      <c r="GY31" s="506"/>
      <c r="GZ31" s="506"/>
      <c r="HA31" s="506"/>
      <c r="HB31" s="506"/>
      <c r="HC31" s="506"/>
      <c r="HD31" s="506"/>
      <c r="HE31" s="506"/>
      <c r="HF31" s="506"/>
      <c r="HG31" s="506"/>
      <c r="HH31" s="506"/>
      <c r="HI31" s="506"/>
      <c r="HJ31" s="506"/>
      <c r="HK31" s="506"/>
      <c r="HL31" s="506"/>
      <c r="HM31" s="506"/>
      <c r="HN31" s="506"/>
      <c r="HO31" s="506"/>
      <c r="HP31" s="506"/>
      <c r="HQ31" s="506"/>
      <c r="HR31" s="506"/>
      <c r="HS31" s="506"/>
      <c r="HT31" s="506"/>
      <c r="HU31" s="506"/>
      <c r="HV31" s="506"/>
      <c r="HW31" s="506"/>
      <c r="HX31" s="506"/>
      <c r="HY31" s="506"/>
      <c r="HZ31" s="506"/>
      <c r="IA31" s="506"/>
      <c r="IB31" s="506"/>
      <c r="IC31" s="506"/>
      <c r="ID31" s="506"/>
      <c r="IE31" s="506"/>
      <c r="IF31" s="506"/>
      <c r="IG31" s="506"/>
      <c r="IH31" s="506"/>
      <c r="II31" s="506"/>
      <c r="IJ31" s="506"/>
      <c r="IK31" s="506"/>
      <c r="IL31" s="506"/>
      <c r="IM31" s="506"/>
      <c r="IN31" s="506"/>
      <c r="IO31" s="506"/>
    </row>
    <row r="32" spans="1:249" ht="24">
      <c r="A32" s="514">
        <v>21</v>
      </c>
      <c r="B32" s="515" t="s">
        <v>643</v>
      </c>
      <c r="C32" s="515" t="s">
        <v>644</v>
      </c>
      <c r="D32" s="516">
        <v>150</v>
      </c>
      <c r="E32" s="516">
        <v>150</v>
      </c>
      <c r="F32" s="517">
        <f t="shared" si="0"/>
        <v>130.5</v>
      </c>
      <c r="G32" s="517">
        <f t="shared" si="1"/>
        <v>145.5</v>
      </c>
      <c r="H32" s="517">
        <f t="shared" si="2"/>
        <v>43.65</v>
      </c>
      <c r="I32" s="517">
        <f t="shared" si="3"/>
        <v>392.84999999999997</v>
      </c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06"/>
      <c r="EL32" s="506"/>
      <c r="EM32" s="506"/>
      <c r="EN32" s="506"/>
      <c r="EO32" s="506"/>
      <c r="EP32" s="506"/>
      <c r="EQ32" s="506"/>
      <c r="ER32" s="506"/>
      <c r="ES32" s="506"/>
      <c r="ET32" s="506"/>
      <c r="EU32" s="506"/>
      <c r="EV32" s="506"/>
      <c r="EW32" s="506"/>
      <c r="EX32" s="506"/>
      <c r="EY32" s="506"/>
      <c r="EZ32" s="506"/>
      <c r="FA32" s="506"/>
      <c r="FB32" s="506"/>
      <c r="FC32" s="506"/>
      <c r="FD32" s="506"/>
      <c r="FE32" s="506"/>
      <c r="FF32" s="506"/>
      <c r="FG32" s="506"/>
      <c r="FH32" s="506"/>
      <c r="FI32" s="506"/>
      <c r="FJ32" s="506"/>
      <c r="FK32" s="506"/>
      <c r="FL32" s="506"/>
      <c r="FM32" s="506"/>
      <c r="FN32" s="506"/>
      <c r="FO32" s="506"/>
      <c r="FP32" s="506"/>
      <c r="FQ32" s="506"/>
      <c r="FR32" s="506"/>
      <c r="FS32" s="506"/>
      <c r="FT32" s="506"/>
      <c r="FU32" s="506"/>
      <c r="FV32" s="506"/>
      <c r="FW32" s="506"/>
      <c r="FX32" s="506"/>
      <c r="FY32" s="506"/>
      <c r="FZ32" s="506"/>
      <c r="GA32" s="506"/>
      <c r="GB32" s="506"/>
      <c r="GC32" s="506"/>
      <c r="GD32" s="506"/>
      <c r="GE32" s="506"/>
      <c r="GF32" s="506"/>
      <c r="GG32" s="506"/>
      <c r="GH32" s="506"/>
      <c r="GI32" s="506"/>
      <c r="GJ32" s="506"/>
      <c r="GK32" s="506"/>
      <c r="GL32" s="506"/>
      <c r="GM32" s="506"/>
      <c r="GN32" s="506"/>
      <c r="GO32" s="506"/>
      <c r="GP32" s="506"/>
      <c r="GQ32" s="506"/>
      <c r="GR32" s="506"/>
      <c r="GS32" s="506"/>
      <c r="GT32" s="506"/>
      <c r="GU32" s="506"/>
      <c r="GV32" s="506"/>
      <c r="GW32" s="506"/>
      <c r="GX32" s="506"/>
      <c r="GY32" s="506"/>
      <c r="GZ32" s="506"/>
      <c r="HA32" s="506"/>
      <c r="HB32" s="506"/>
      <c r="HC32" s="506"/>
      <c r="HD32" s="506"/>
      <c r="HE32" s="506"/>
      <c r="HF32" s="506"/>
      <c r="HG32" s="506"/>
      <c r="HH32" s="506"/>
      <c r="HI32" s="506"/>
      <c r="HJ32" s="506"/>
      <c r="HK32" s="506"/>
      <c r="HL32" s="506"/>
      <c r="HM32" s="506"/>
      <c r="HN32" s="506"/>
      <c r="HO32" s="506"/>
      <c r="HP32" s="506"/>
      <c r="HQ32" s="506"/>
      <c r="HR32" s="506"/>
      <c r="HS32" s="506"/>
      <c r="HT32" s="506"/>
      <c r="HU32" s="506"/>
      <c r="HV32" s="506"/>
      <c r="HW32" s="506"/>
      <c r="HX32" s="506"/>
      <c r="HY32" s="506"/>
      <c r="HZ32" s="506"/>
      <c r="IA32" s="506"/>
      <c r="IB32" s="506"/>
      <c r="IC32" s="506"/>
      <c r="ID32" s="506"/>
      <c r="IE32" s="506"/>
      <c r="IF32" s="506"/>
      <c r="IG32" s="506"/>
      <c r="IH32" s="506"/>
      <c r="II32" s="506"/>
      <c r="IJ32" s="506"/>
      <c r="IK32" s="506"/>
      <c r="IL32" s="506"/>
      <c r="IM32" s="506"/>
      <c r="IN32" s="506"/>
      <c r="IO32" s="506"/>
    </row>
    <row r="33" spans="1:249" ht="15">
      <c r="A33" s="514">
        <v>22</v>
      </c>
      <c r="B33" s="515" t="s">
        <v>645</v>
      </c>
      <c r="C33" s="515" t="s">
        <v>646</v>
      </c>
      <c r="D33" s="516">
        <v>70</v>
      </c>
      <c r="E33" s="516">
        <v>70</v>
      </c>
      <c r="F33" s="517">
        <f t="shared" si="0"/>
        <v>60.9</v>
      </c>
      <c r="G33" s="517">
        <f t="shared" si="1"/>
        <v>67.89999999999999</v>
      </c>
      <c r="H33" s="517">
        <f t="shared" si="2"/>
        <v>20.369999999999997</v>
      </c>
      <c r="I33" s="517">
        <f t="shared" si="3"/>
        <v>183.32999999999998</v>
      </c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06"/>
      <c r="AI33" s="506"/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06"/>
      <c r="EL33" s="506"/>
      <c r="EM33" s="506"/>
      <c r="EN33" s="506"/>
      <c r="EO33" s="506"/>
      <c r="EP33" s="506"/>
      <c r="EQ33" s="506"/>
      <c r="ER33" s="506"/>
      <c r="ES33" s="506"/>
      <c r="ET33" s="506"/>
      <c r="EU33" s="506"/>
      <c r="EV33" s="506"/>
      <c r="EW33" s="506"/>
      <c r="EX33" s="506"/>
      <c r="EY33" s="506"/>
      <c r="EZ33" s="506"/>
      <c r="FA33" s="506"/>
      <c r="FB33" s="506"/>
      <c r="FC33" s="506"/>
      <c r="FD33" s="506"/>
      <c r="FE33" s="506"/>
      <c r="FF33" s="506"/>
      <c r="FG33" s="506"/>
      <c r="FH33" s="506"/>
      <c r="FI33" s="506"/>
      <c r="FJ33" s="506"/>
      <c r="FK33" s="506"/>
      <c r="FL33" s="506"/>
      <c r="FM33" s="506"/>
      <c r="FN33" s="506"/>
      <c r="FO33" s="506"/>
      <c r="FP33" s="506"/>
      <c r="FQ33" s="506"/>
      <c r="FR33" s="506"/>
      <c r="FS33" s="506"/>
      <c r="FT33" s="506"/>
      <c r="FU33" s="506"/>
      <c r="FV33" s="506"/>
      <c r="FW33" s="506"/>
      <c r="FX33" s="506"/>
      <c r="FY33" s="506"/>
      <c r="FZ33" s="506"/>
      <c r="GA33" s="506"/>
      <c r="GB33" s="506"/>
      <c r="GC33" s="506"/>
      <c r="GD33" s="506"/>
      <c r="GE33" s="506"/>
      <c r="GF33" s="506"/>
      <c r="GG33" s="506"/>
      <c r="GH33" s="506"/>
      <c r="GI33" s="506"/>
      <c r="GJ33" s="506"/>
      <c r="GK33" s="506"/>
      <c r="GL33" s="506"/>
      <c r="GM33" s="506"/>
      <c r="GN33" s="506"/>
      <c r="GO33" s="506"/>
      <c r="GP33" s="506"/>
      <c r="GQ33" s="506"/>
      <c r="GR33" s="506"/>
      <c r="GS33" s="506"/>
      <c r="GT33" s="506"/>
      <c r="GU33" s="506"/>
      <c r="GV33" s="506"/>
      <c r="GW33" s="506"/>
      <c r="GX33" s="506"/>
      <c r="GY33" s="506"/>
      <c r="GZ33" s="506"/>
      <c r="HA33" s="506"/>
      <c r="HB33" s="506"/>
      <c r="HC33" s="506"/>
      <c r="HD33" s="506"/>
      <c r="HE33" s="506"/>
      <c r="HF33" s="506"/>
      <c r="HG33" s="506"/>
      <c r="HH33" s="506"/>
      <c r="HI33" s="506"/>
      <c r="HJ33" s="506"/>
      <c r="HK33" s="506"/>
      <c r="HL33" s="506"/>
      <c r="HM33" s="506"/>
      <c r="HN33" s="506"/>
      <c r="HO33" s="506"/>
      <c r="HP33" s="506"/>
      <c r="HQ33" s="506"/>
      <c r="HR33" s="506"/>
      <c r="HS33" s="506"/>
      <c r="HT33" s="506"/>
      <c r="HU33" s="506"/>
      <c r="HV33" s="506"/>
      <c r="HW33" s="506"/>
      <c r="HX33" s="506"/>
      <c r="HY33" s="506"/>
      <c r="HZ33" s="506"/>
      <c r="IA33" s="506"/>
      <c r="IB33" s="506"/>
      <c r="IC33" s="506"/>
      <c r="ID33" s="506"/>
      <c r="IE33" s="506"/>
      <c r="IF33" s="506"/>
      <c r="IG33" s="506"/>
      <c r="IH33" s="506"/>
      <c r="II33" s="506"/>
      <c r="IJ33" s="506"/>
      <c r="IK33" s="506"/>
      <c r="IL33" s="506"/>
      <c r="IM33" s="506"/>
      <c r="IN33" s="506"/>
      <c r="IO33" s="506"/>
    </row>
    <row r="34" spans="1:249" ht="24">
      <c r="A34" s="518">
        <v>23</v>
      </c>
      <c r="B34" s="515" t="s">
        <v>647</v>
      </c>
      <c r="C34" s="515" t="s">
        <v>648</v>
      </c>
      <c r="D34" s="516">
        <v>100</v>
      </c>
      <c r="E34" s="516">
        <v>100</v>
      </c>
      <c r="F34" s="517">
        <f t="shared" si="0"/>
        <v>87</v>
      </c>
      <c r="G34" s="517">
        <f t="shared" si="1"/>
        <v>97</v>
      </c>
      <c r="H34" s="517">
        <f t="shared" si="2"/>
        <v>29.099999999999998</v>
      </c>
      <c r="I34" s="517">
        <f t="shared" si="3"/>
        <v>261.9</v>
      </c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06"/>
      <c r="EL34" s="506"/>
      <c r="EM34" s="506"/>
      <c r="EN34" s="506"/>
      <c r="EO34" s="506"/>
      <c r="EP34" s="506"/>
      <c r="EQ34" s="506"/>
      <c r="ER34" s="506"/>
      <c r="ES34" s="506"/>
      <c r="ET34" s="506"/>
      <c r="EU34" s="506"/>
      <c r="EV34" s="506"/>
      <c r="EW34" s="506"/>
      <c r="EX34" s="506"/>
      <c r="EY34" s="506"/>
      <c r="EZ34" s="506"/>
      <c r="FA34" s="506"/>
      <c r="FB34" s="506"/>
      <c r="FC34" s="506"/>
      <c r="FD34" s="506"/>
      <c r="FE34" s="506"/>
      <c r="FF34" s="506"/>
      <c r="FG34" s="506"/>
      <c r="FH34" s="506"/>
      <c r="FI34" s="506"/>
      <c r="FJ34" s="506"/>
      <c r="FK34" s="506"/>
      <c r="FL34" s="506"/>
      <c r="FM34" s="506"/>
      <c r="FN34" s="506"/>
      <c r="FO34" s="506"/>
      <c r="FP34" s="506"/>
      <c r="FQ34" s="506"/>
      <c r="FR34" s="506"/>
      <c r="FS34" s="506"/>
      <c r="FT34" s="506"/>
      <c r="FU34" s="506"/>
      <c r="FV34" s="506"/>
      <c r="FW34" s="506"/>
      <c r="FX34" s="506"/>
      <c r="FY34" s="506"/>
      <c r="FZ34" s="506"/>
      <c r="GA34" s="506"/>
      <c r="GB34" s="506"/>
      <c r="GC34" s="506"/>
      <c r="GD34" s="506"/>
      <c r="GE34" s="506"/>
      <c r="GF34" s="506"/>
      <c r="GG34" s="506"/>
      <c r="GH34" s="506"/>
      <c r="GI34" s="506"/>
      <c r="GJ34" s="506"/>
      <c r="GK34" s="506"/>
      <c r="GL34" s="506"/>
      <c r="GM34" s="506"/>
      <c r="GN34" s="506"/>
      <c r="GO34" s="506"/>
      <c r="GP34" s="506"/>
      <c r="GQ34" s="506"/>
      <c r="GR34" s="506"/>
      <c r="GS34" s="506"/>
      <c r="GT34" s="506"/>
      <c r="GU34" s="506"/>
      <c r="GV34" s="506"/>
      <c r="GW34" s="506"/>
      <c r="GX34" s="506"/>
      <c r="GY34" s="506"/>
      <c r="GZ34" s="506"/>
      <c r="HA34" s="506"/>
      <c r="HB34" s="506"/>
      <c r="HC34" s="506"/>
      <c r="HD34" s="506"/>
      <c r="HE34" s="506"/>
      <c r="HF34" s="506"/>
      <c r="HG34" s="506"/>
      <c r="HH34" s="506"/>
      <c r="HI34" s="506"/>
      <c r="HJ34" s="506"/>
      <c r="HK34" s="506"/>
      <c r="HL34" s="506"/>
      <c r="HM34" s="506"/>
      <c r="HN34" s="506"/>
      <c r="HO34" s="506"/>
      <c r="HP34" s="506"/>
      <c r="HQ34" s="506"/>
      <c r="HR34" s="506"/>
      <c r="HS34" s="506"/>
      <c r="HT34" s="506"/>
      <c r="HU34" s="506"/>
      <c r="HV34" s="506"/>
      <c r="HW34" s="506"/>
      <c r="HX34" s="506"/>
      <c r="HY34" s="506"/>
      <c r="HZ34" s="506"/>
      <c r="IA34" s="506"/>
      <c r="IB34" s="506"/>
      <c r="IC34" s="506"/>
      <c r="ID34" s="506"/>
      <c r="IE34" s="506"/>
      <c r="IF34" s="506"/>
      <c r="IG34" s="506"/>
      <c r="IH34" s="506"/>
      <c r="II34" s="506"/>
      <c r="IJ34" s="506"/>
      <c r="IK34" s="506"/>
      <c r="IL34" s="506"/>
      <c r="IM34" s="506"/>
      <c r="IN34" s="506"/>
      <c r="IO34" s="506"/>
    </row>
    <row r="35" spans="1:249" ht="24">
      <c r="A35" s="514">
        <v>24</v>
      </c>
      <c r="B35" s="515" t="s">
        <v>649</v>
      </c>
      <c r="C35" s="515" t="s">
        <v>650</v>
      </c>
      <c r="D35" s="516">
        <v>100</v>
      </c>
      <c r="E35" s="516">
        <v>100</v>
      </c>
      <c r="F35" s="517">
        <f t="shared" si="0"/>
        <v>87</v>
      </c>
      <c r="G35" s="517">
        <f t="shared" si="1"/>
        <v>97</v>
      </c>
      <c r="H35" s="517">
        <f t="shared" si="2"/>
        <v>29.099999999999998</v>
      </c>
      <c r="I35" s="517">
        <f t="shared" si="3"/>
        <v>261.9</v>
      </c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06"/>
      <c r="EL35" s="506"/>
      <c r="EM35" s="506"/>
      <c r="EN35" s="506"/>
      <c r="EO35" s="506"/>
      <c r="EP35" s="506"/>
      <c r="EQ35" s="506"/>
      <c r="ER35" s="506"/>
      <c r="ES35" s="506"/>
      <c r="ET35" s="506"/>
      <c r="EU35" s="506"/>
      <c r="EV35" s="506"/>
      <c r="EW35" s="506"/>
      <c r="EX35" s="506"/>
      <c r="EY35" s="506"/>
      <c r="EZ35" s="506"/>
      <c r="FA35" s="506"/>
      <c r="FB35" s="506"/>
      <c r="FC35" s="506"/>
      <c r="FD35" s="506"/>
      <c r="FE35" s="506"/>
      <c r="FF35" s="506"/>
      <c r="FG35" s="506"/>
      <c r="FH35" s="506"/>
      <c r="FI35" s="506"/>
      <c r="FJ35" s="506"/>
      <c r="FK35" s="506"/>
      <c r="FL35" s="506"/>
      <c r="FM35" s="506"/>
      <c r="FN35" s="506"/>
      <c r="FO35" s="506"/>
      <c r="FP35" s="506"/>
      <c r="FQ35" s="506"/>
      <c r="FR35" s="506"/>
      <c r="FS35" s="506"/>
      <c r="FT35" s="506"/>
      <c r="FU35" s="506"/>
      <c r="FV35" s="506"/>
      <c r="FW35" s="506"/>
      <c r="FX35" s="506"/>
      <c r="FY35" s="506"/>
      <c r="FZ35" s="506"/>
      <c r="GA35" s="506"/>
      <c r="GB35" s="506"/>
      <c r="GC35" s="506"/>
      <c r="GD35" s="506"/>
      <c r="GE35" s="506"/>
      <c r="GF35" s="506"/>
      <c r="GG35" s="506"/>
      <c r="GH35" s="506"/>
      <c r="GI35" s="506"/>
      <c r="GJ35" s="506"/>
      <c r="GK35" s="506"/>
      <c r="GL35" s="506"/>
      <c r="GM35" s="506"/>
      <c r="GN35" s="506"/>
      <c r="GO35" s="506"/>
      <c r="GP35" s="506"/>
      <c r="GQ35" s="506"/>
      <c r="GR35" s="506"/>
      <c r="GS35" s="506"/>
      <c r="GT35" s="506"/>
      <c r="GU35" s="506"/>
      <c r="GV35" s="506"/>
      <c r="GW35" s="506"/>
      <c r="GX35" s="506"/>
      <c r="GY35" s="506"/>
      <c r="GZ35" s="506"/>
      <c r="HA35" s="506"/>
      <c r="HB35" s="506"/>
      <c r="HC35" s="506"/>
      <c r="HD35" s="506"/>
      <c r="HE35" s="506"/>
      <c r="HF35" s="506"/>
      <c r="HG35" s="506"/>
      <c r="HH35" s="506"/>
      <c r="HI35" s="506"/>
      <c r="HJ35" s="506"/>
      <c r="HK35" s="506"/>
      <c r="HL35" s="506"/>
      <c r="HM35" s="506"/>
      <c r="HN35" s="506"/>
      <c r="HO35" s="506"/>
      <c r="HP35" s="506"/>
      <c r="HQ35" s="506"/>
      <c r="HR35" s="506"/>
      <c r="HS35" s="506"/>
      <c r="HT35" s="506"/>
      <c r="HU35" s="506"/>
      <c r="HV35" s="506"/>
      <c r="HW35" s="506"/>
      <c r="HX35" s="506"/>
      <c r="HY35" s="506"/>
      <c r="HZ35" s="506"/>
      <c r="IA35" s="506"/>
      <c r="IB35" s="506"/>
      <c r="IC35" s="506"/>
      <c r="ID35" s="506"/>
      <c r="IE35" s="506"/>
      <c r="IF35" s="506"/>
      <c r="IG35" s="506"/>
      <c r="IH35" s="506"/>
      <c r="II35" s="506"/>
      <c r="IJ35" s="506"/>
      <c r="IK35" s="506"/>
      <c r="IL35" s="506"/>
      <c r="IM35" s="506"/>
      <c r="IN35" s="506"/>
      <c r="IO35" s="506"/>
    </row>
    <row r="36" spans="1:249" ht="24">
      <c r="A36" s="514">
        <v>25</v>
      </c>
      <c r="B36" s="515" t="s">
        <v>651</v>
      </c>
      <c r="C36" s="515" t="s">
        <v>652</v>
      </c>
      <c r="D36" s="516">
        <v>0</v>
      </c>
      <c r="E36" s="516">
        <v>0</v>
      </c>
      <c r="F36" s="517">
        <f t="shared" si="0"/>
        <v>0</v>
      </c>
      <c r="G36" s="517">
        <f t="shared" si="1"/>
        <v>0</v>
      </c>
      <c r="H36" s="517">
        <f t="shared" si="2"/>
        <v>0</v>
      </c>
      <c r="I36" s="517">
        <f t="shared" si="3"/>
        <v>0</v>
      </c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06"/>
      <c r="AI36" s="506"/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6"/>
      <c r="BR36" s="506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06"/>
      <c r="EL36" s="506"/>
      <c r="EM36" s="506"/>
      <c r="EN36" s="506"/>
      <c r="EO36" s="506"/>
      <c r="EP36" s="506"/>
      <c r="EQ36" s="506"/>
      <c r="ER36" s="506"/>
      <c r="ES36" s="506"/>
      <c r="ET36" s="506"/>
      <c r="EU36" s="506"/>
      <c r="EV36" s="506"/>
      <c r="EW36" s="506"/>
      <c r="EX36" s="506"/>
      <c r="EY36" s="506"/>
      <c r="EZ36" s="506"/>
      <c r="FA36" s="506"/>
      <c r="FB36" s="506"/>
      <c r="FC36" s="506"/>
      <c r="FD36" s="506"/>
      <c r="FE36" s="506"/>
      <c r="FF36" s="506"/>
      <c r="FG36" s="506"/>
      <c r="FH36" s="506"/>
      <c r="FI36" s="506"/>
      <c r="FJ36" s="506"/>
      <c r="FK36" s="506"/>
      <c r="FL36" s="506"/>
      <c r="FM36" s="506"/>
      <c r="FN36" s="506"/>
      <c r="FO36" s="506"/>
      <c r="FP36" s="506"/>
      <c r="FQ36" s="506"/>
      <c r="FR36" s="506"/>
      <c r="FS36" s="506"/>
      <c r="FT36" s="506"/>
      <c r="FU36" s="506"/>
      <c r="FV36" s="506"/>
      <c r="FW36" s="506"/>
      <c r="FX36" s="506"/>
      <c r="FY36" s="506"/>
      <c r="FZ36" s="506"/>
      <c r="GA36" s="506"/>
      <c r="GB36" s="506"/>
      <c r="GC36" s="506"/>
      <c r="GD36" s="506"/>
      <c r="GE36" s="506"/>
      <c r="GF36" s="506"/>
      <c r="GG36" s="506"/>
      <c r="GH36" s="506"/>
      <c r="GI36" s="506"/>
      <c r="GJ36" s="506"/>
      <c r="GK36" s="506"/>
      <c r="GL36" s="506"/>
      <c r="GM36" s="506"/>
      <c r="GN36" s="506"/>
      <c r="GO36" s="506"/>
      <c r="GP36" s="506"/>
      <c r="GQ36" s="506"/>
      <c r="GR36" s="506"/>
      <c r="GS36" s="506"/>
      <c r="GT36" s="506"/>
      <c r="GU36" s="506"/>
      <c r="GV36" s="506"/>
      <c r="GW36" s="506"/>
      <c r="GX36" s="506"/>
      <c r="GY36" s="506"/>
      <c r="GZ36" s="506"/>
      <c r="HA36" s="506"/>
      <c r="HB36" s="506"/>
      <c r="HC36" s="506"/>
      <c r="HD36" s="506"/>
      <c r="HE36" s="506"/>
      <c r="HF36" s="506"/>
      <c r="HG36" s="506"/>
      <c r="HH36" s="506"/>
      <c r="HI36" s="506"/>
      <c r="HJ36" s="506"/>
      <c r="HK36" s="506"/>
      <c r="HL36" s="506"/>
      <c r="HM36" s="506"/>
      <c r="HN36" s="506"/>
      <c r="HO36" s="506"/>
      <c r="HP36" s="506"/>
      <c r="HQ36" s="506"/>
      <c r="HR36" s="506"/>
      <c r="HS36" s="506"/>
      <c r="HT36" s="506"/>
      <c r="HU36" s="506"/>
      <c r="HV36" s="506"/>
      <c r="HW36" s="506"/>
      <c r="HX36" s="506"/>
      <c r="HY36" s="506"/>
      <c r="HZ36" s="506"/>
      <c r="IA36" s="506"/>
      <c r="IB36" s="506"/>
      <c r="IC36" s="506"/>
      <c r="ID36" s="506"/>
      <c r="IE36" s="506"/>
      <c r="IF36" s="506"/>
      <c r="IG36" s="506"/>
      <c r="IH36" s="506"/>
      <c r="II36" s="506"/>
      <c r="IJ36" s="506"/>
      <c r="IK36" s="506"/>
      <c r="IL36" s="506"/>
      <c r="IM36" s="506"/>
      <c r="IN36" s="506"/>
      <c r="IO36" s="506"/>
    </row>
    <row r="37" spans="1:249" ht="36">
      <c r="A37" s="518">
        <v>26</v>
      </c>
      <c r="B37" s="515" t="s">
        <v>653</v>
      </c>
      <c r="C37" s="515" t="s">
        <v>654</v>
      </c>
      <c r="D37" s="516">
        <v>150</v>
      </c>
      <c r="E37" s="516">
        <v>150</v>
      </c>
      <c r="F37" s="517">
        <f t="shared" si="0"/>
        <v>130.5</v>
      </c>
      <c r="G37" s="517">
        <f t="shared" si="1"/>
        <v>145.5</v>
      </c>
      <c r="H37" s="517">
        <f t="shared" si="2"/>
        <v>43.65</v>
      </c>
      <c r="I37" s="517">
        <f t="shared" si="3"/>
        <v>392.84999999999997</v>
      </c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06"/>
      <c r="EL37" s="506"/>
      <c r="EM37" s="506"/>
      <c r="EN37" s="506"/>
      <c r="EO37" s="506"/>
      <c r="EP37" s="506"/>
      <c r="EQ37" s="506"/>
      <c r="ER37" s="506"/>
      <c r="ES37" s="506"/>
      <c r="ET37" s="506"/>
      <c r="EU37" s="506"/>
      <c r="EV37" s="506"/>
      <c r="EW37" s="506"/>
      <c r="EX37" s="506"/>
      <c r="EY37" s="506"/>
      <c r="EZ37" s="506"/>
      <c r="FA37" s="506"/>
      <c r="FB37" s="506"/>
      <c r="FC37" s="506"/>
      <c r="FD37" s="506"/>
      <c r="FE37" s="506"/>
      <c r="FF37" s="506"/>
      <c r="FG37" s="506"/>
      <c r="FH37" s="506"/>
      <c r="FI37" s="506"/>
      <c r="FJ37" s="506"/>
      <c r="FK37" s="506"/>
      <c r="FL37" s="506"/>
      <c r="FM37" s="506"/>
      <c r="FN37" s="506"/>
      <c r="FO37" s="506"/>
      <c r="FP37" s="506"/>
      <c r="FQ37" s="506"/>
      <c r="FR37" s="506"/>
      <c r="FS37" s="506"/>
      <c r="FT37" s="506"/>
      <c r="FU37" s="506"/>
      <c r="FV37" s="506"/>
      <c r="FW37" s="506"/>
      <c r="FX37" s="506"/>
      <c r="FY37" s="506"/>
      <c r="FZ37" s="506"/>
      <c r="GA37" s="506"/>
      <c r="GB37" s="506"/>
      <c r="GC37" s="506"/>
      <c r="GD37" s="506"/>
      <c r="GE37" s="506"/>
      <c r="GF37" s="506"/>
      <c r="GG37" s="506"/>
      <c r="GH37" s="506"/>
      <c r="GI37" s="506"/>
      <c r="GJ37" s="506"/>
      <c r="GK37" s="506"/>
      <c r="GL37" s="506"/>
      <c r="GM37" s="506"/>
      <c r="GN37" s="506"/>
      <c r="GO37" s="506"/>
      <c r="GP37" s="506"/>
      <c r="GQ37" s="506"/>
      <c r="GR37" s="506"/>
      <c r="GS37" s="506"/>
      <c r="GT37" s="506"/>
      <c r="GU37" s="506"/>
      <c r="GV37" s="506"/>
      <c r="GW37" s="506"/>
      <c r="GX37" s="506"/>
      <c r="GY37" s="506"/>
      <c r="GZ37" s="506"/>
      <c r="HA37" s="506"/>
      <c r="HB37" s="506"/>
      <c r="HC37" s="506"/>
      <c r="HD37" s="506"/>
      <c r="HE37" s="506"/>
      <c r="HF37" s="506"/>
      <c r="HG37" s="506"/>
      <c r="HH37" s="506"/>
      <c r="HI37" s="506"/>
      <c r="HJ37" s="506"/>
      <c r="HK37" s="506"/>
      <c r="HL37" s="506"/>
      <c r="HM37" s="506"/>
      <c r="HN37" s="506"/>
      <c r="HO37" s="506"/>
      <c r="HP37" s="506"/>
      <c r="HQ37" s="506"/>
      <c r="HR37" s="506"/>
      <c r="HS37" s="506"/>
      <c r="HT37" s="506"/>
      <c r="HU37" s="506"/>
      <c r="HV37" s="506"/>
      <c r="HW37" s="506"/>
      <c r="HX37" s="506"/>
      <c r="HY37" s="506"/>
      <c r="HZ37" s="506"/>
      <c r="IA37" s="506"/>
      <c r="IB37" s="506"/>
      <c r="IC37" s="506"/>
      <c r="ID37" s="506"/>
      <c r="IE37" s="506"/>
      <c r="IF37" s="506"/>
      <c r="IG37" s="506"/>
      <c r="IH37" s="506"/>
      <c r="II37" s="506"/>
      <c r="IJ37" s="506"/>
      <c r="IK37" s="506"/>
      <c r="IL37" s="506"/>
      <c r="IM37" s="506"/>
      <c r="IN37" s="506"/>
      <c r="IO37" s="506"/>
    </row>
    <row r="38" spans="1:249" ht="24">
      <c r="A38" s="514">
        <v>27</v>
      </c>
      <c r="B38" s="515" t="s">
        <v>655</v>
      </c>
      <c r="C38" s="515" t="s">
        <v>656</v>
      </c>
      <c r="D38" s="516">
        <v>100</v>
      </c>
      <c r="E38" s="516">
        <v>100</v>
      </c>
      <c r="F38" s="517">
        <f t="shared" si="0"/>
        <v>87</v>
      </c>
      <c r="G38" s="517">
        <f t="shared" si="1"/>
        <v>97</v>
      </c>
      <c r="H38" s="517">
        <f t="shared" si="2"/>
        <v>29.099999999999998</v>
      </c>
      <c r="I38" s="517">
        <f t="shared" si="3"/>
        <v>261.9</v>
      </c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6"/>
      <c r="U38" s="506"/>
      <c r="V38" s="506"/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06"/>
      <c r="AI38" s="506"/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6"/>
      <c r="BR38" s="506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6"/>
      <c r="CN38" s="506"/>
      <c r="CO38" s="506"/>
      <c r="CP38" s="506"/>
      <c r="CQ38" s="506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06"/>
      <c r="DD38" s="506"/>
      <c r="DE38" s="506"/>
      <c r="DF38" s="506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06"/>
      <c r="EL38" s="506"/>
      <c r="EM38" s="506"/>
      <c r="EN38" s="506"/>
      <c r="EO38" s="506"/>
      <c r="EP38" s="506"/>
      <c r="EQ38" s="506"/>
      <c r="ER38" s="506"/>
      <c r="ES38" s="506"/>
      <c r="ET38" s="506"/>
      <c r="EU38" s="506"/>
      <c r="EV38" s="506"/>
      <c r="EW38" s="506"/>
      <c r="EX38" s="506"/>
      <c r="EY38" s="506"/>
      <c r="EZ38" s="506"/>
      <c r="FA38" s="506"/>
      <c r="FB38" s="506"/>
      <c r="FC38" s="506"/>
      <c r="FD38" s="506"/>
      <c r="FE38" s="506"/>
      <c r="FF38" s="506"/>
      <c r="FG38" s="506"/>
      <c r="FH38" s="506"/>
      <c r="FI38" s="506"/>
      <c r="FJ38" s="506"/>
      <c r="FK38" s="506"/>
      <c r="FL38" s="506"/>
      <c r="FM38" s="506"/>
      <c r="FN38" s="506"/>
      <c r="FO38" s="506"/>
      <c r="FP38" s="506"/>
      <c r="FQ38" s="506"/>
      <c r="FR38" s="506"/>
      <c r="FS38" s="506"/>
      <c r="FT38" s="506"/>
      <c r="FU38" s="506"/>
      <c r="FV38" s="506"/>
      <c r="FW38" s="506"/>
      <c r="FX38" s="506"/>
      <c r="FY38" s="506"/>
      <c r="FZ38" s="506"/>
      <c r="GA38" s="506"/>
      <c r="GB38" s="506"/>
      <c r="GC38" s="506"/>
      <c r="GD38" s="506"/>
      <c r="GE38" s="506"/>
      <c r="GF38" s="506"/>
      <c r="GG38" s="506"/>
      <c r="GH38" s="506"/>
      <c r="GI38" s="506"/>
      <c r="GJ38" s="506"/>
      <c r="GK38" s="506"/>
      <c r="GL38" s="506"/>
      <c r="GM38" s="506"/>
      <c r="GN38" s="506"/>
      <c r="GO38" s="506"/>
      <c r="GP38" s="506"/>
      <c r="GQ38" s="506"/>
      <c r="GR38" s="506"/>
      <c r="GS38" s="506"/>
      <c r="GT38" s="506"/>
      <c r="GU38" s="506"/>
      <c r="GV38" s="506"/>
      <c r="GW38" s="506"/>
      <c r="GX38" s="506"/>
      <c r="GY38" s="506"/>
      <c r="GZ38" s="506"/>
      <c r="HA38" s="506"/>
      <c r="HB38" s="506"/>
      <c r="HC38" s="506"/>
      <c r="HD38" s="506"/>
      <c r="HE38" s="506"/>
      <c r="HF38" s="506"/>
      <c r="HG38" s="506"/>
      <c r="HH38" s="506"/>
      <c r="HI38" s="506"/>
      <c r="HJ38" s="506"/>
      <c r="HK38" s="506"/>
      <c r="HL38" s="506"/>
      <c r="HM38" s="506"/>
      <c r="HN38" s="506"/>
      <c r="HO38" s="506"/>
      <c r="HP38" s="506"/>
      <c r="HQ38" s="506"/>
      <c r="HR38" s="506"/>
      <c r="HS38" s="506"/>
      <c r="HT38" s="506"/>
      <c r="HU38" s="506"/>
      <c r="HV38" s="506"/>
      <c r="HW38" s="506"/>
      <c r="HX38" s="506"/>
      <c r="HY38" s="506"/>
      <c r="HZ38" s="506"/>
      <c r="IA38" s="506"/>
      <c r="IB38" s="506"/>
      <c r="IC38" s="506"/>
      <c r="ID38" s="506"/>
      <c r="IE38" s="506"/>
      <c r="IF38" s="506"/>
      <c r="IG38" s="506"/>
      <c r="IH38" s="506"/>
      <c r="II38" s="506"/>
      <c r="IJ38" s="506"/>
      <c r="IK38" s="506"/>
      <c r="IL38" s="506"/>
      <c r="IM38" s="506"/>
      <c r="IN38" s="506"/>
      <c r="IO38" s="506"/>
    </row>
    <row r="39" spans="1:249" ht="15">
      <c r="A39" s="514">
        <v>28</v>
      </c>
      <c r="B39" s="515" t="s">
        <v>630</v>
      </c>
      <c r="C39" s="515" t="s">
        <v>657</v>
      </c>
      <c r="D39" s="516">
        <v>55</v>
      </c>
      <c r="E39" s="516">
        <v>50</v>
      </c>
      <c r="F39" s="517">
        <f t="shared" si="0"/>
        <v>43.5</v>
      </c>
      <c r="G39" s="517">
        <f t="shared" si="1"/>
        <v>48.5</v>
      </c>
      <c r="H39" s="517">
        <f t="shared" si="2"/>
        <v>14.549999999999999</v>
      </c>
      <c r="I39" s="517">
        <f t="shared" si="3"/>
        <v>130.95</v>
      </c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06"/>
      <c r="EL39" s="506"/>
      <c r="EM39" s="506"/>
      <c r="EN39" s="506"/>
      <c r="EO39" s="506"/>
      <c r="EP39" s="506"/>
      <c r="EQ39" s="506"/>
      <c r="ER39" s="506"/>
      <c r="ES39" s="506"/>
      <c r="ET39" s="506"/>
      <c r="EU39" s="506"/>
      <c r="EV39" s="506"/>
      <c r="EW39" s="506"/>
      <c r="EX39" s="506"/>
      <c r="EY39" s="506"/>
      <c r="EZ39" s="506"/>
      <c r="FA39" s="506"/>
      <c r="FB39" s="506"/>
      <c r="FC39" s="506"/>
      <c r="FD39" s="506"/>
      <c r="FE39" s="506"/>
      <c r="FF39" s="506"/>
      <c r="FG39" s="506"/>
      <c r="FH39" s="506"/>
      <c r="FI39" s="506"/>
      <c r="FJ39" s="506"/>
      <c r="FK39" s="506"/>
      <c r="FL39" s="506"/>
      <c r="FM39" s="506"/>
      <c r="FN39" s="506"/>
      <c r="FO39" s="506"/>
      <c r="FP39" s="506"/>
      <c r="FQ39" s="506"/>
      <c r="FR39" s="506"/>
      <c r="FS39" s="506"/>
      <c r="FT39" s="506"/>
      <c r="FU39" s="506"/>
      <c r="FV39" s="506"/>
      <c r="FW39" s="506"/>
      <c r="FX39" s="506"/>
      <c r="FY39" s="506"/>
      <c r="FZ39" s="506"/>
      <c r="GA39" s="506"/>
      <c r="GB39" s="506"/>
      <c r="GC39" s="506"/>
      <c r="GD39" s="506"/>
      <c r="GE39" s="506"/>
      <c r="GF39" s="506"/>
      <c r="GG39" s="506"/>
      <c r="GH39" s="506"/>
      <c r="GI39" s="506"/>
      <c r="GJ39" s="506"/>
      <c r="GK39" s="506"/>
      <c r="GL39" s="506"/>
      <c r="GM39" s="506"/>
      <c r="GN39" s="506"/>
      <c r="GO39" s="506"/>
      <c r="GP39" s="506"/>
      <c r="GQ39" s="506"/>
      <c r="GR39" s="506"/>
      <c r="GS39" s="506"/>
      <c r="GT39" s="506"/>
      <c r="GU39" s="506"/>
      <c r="GV39" s="506"/>
      <c r="GW39" s="506"/>
      <c r="GX39" s="506"/>
      <c r="GY39" s="506"/>
      <c r="GZ39" s="506"/>
      <c r="HA39" s="506"/>
      <c r="HB39" s="506"/>
      <c r="HC39" s="506"/>
      <c r="HD39" s="506"/>
      <c r="HE39" s="506"/>
      <c r="HF39" s="506"/>
      <c r="HG39" s="506"/>
      <c r="HH39" s="506"/>
      <c r="HI39" s="506"/>
      <c r="HJ39" s="506"/>
      <c r="HK39" s="506"/>
      <c r="HL39" s="506"/>
      <c r="HM39" s="506"/>
      <c r="HN39" s="506"/>
      <c r="HO39" s="506"/>
      <c r="HP39" s="506"/>
      <c r="HQ39" s="506"/>
      <c r="HR39" s="506"/>
      <c r="HS39" s="506"/>
      <c r="HT39" s="506"/>
      <c r="HU39" s="506"/>
      <c r="HV39" s="506"/>
      <c r="HW39" s="506"/>
      <c r="HX39" s="506"/>
      <c r="HY39" s="506"/>
      <c r="HZ39" s="506"/>
      <c r="IA39" s="506"/>
      <c r="IB39" s="506"/>
      <c r="IC39" s="506"/>
      <c r="ID39" s="506"/>
      <c r="IE39" s="506"/>
      <c r="IF39" s="506"/>
      <c r="IG39" s="506"/>
      <c r="IH39" s="506"/>
      <c r="II39" s="506"/>
      <c r="IJ39" s="506"/>
      <c r="IK39" s="506"/>
      <c r="IL39" s="506"/>
      <c r="IM39" s="506"/>
      <c r="IN39" s="506"/>
      <c r="IO39" s="506"/>
    </row>
    <row r="40" spans="1:249" ht="24" customHeight="1">
      <c r="A40" s="518">
        <v>29</v>
      </c>
      <c r="B40" s="515" t="s">
        <v>658</v>
      </c>
      <c r="C40" s="515" t="s">
        <v>657</v>
      </c>
      <c r="D40" s="516">
        <v>100</v>
      </c>
      <c r="E40" s="516">
        <v>75</v>
      </c>
      <c r="F40" s="517">
        <f t="shared" si="0"/>
        <v>65.25</v>
      </c>
      <c r="G40" s="517">
        <f t="shared" si="1"/>
        <v>72.75</v>
      </c>
      <c r="H40" s="517">
        <f t="shared" si="2"/>
        <v>21.825</v>
      </c>
      <c r="I40" s="517">
        <f t="shared" si="3"/>
        <v>196.42499999999998</v>
      </c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06"/>
      <c r="EL40" s="506"/>
      <c r="EM40" s="506"/>
      <c r="EN40" s="506"/>
      <c r="EO40" s="506"/>
      <c r="EP40" s="506"/>
      <c r="EQ40" s="506"/>
      <c r="ER40" s="506"/>
      <c r="ES40" s="506"/>
      <c r="ET40" s="506"/>
      <c r="EU40" s="506"/>
      <c r="EV40" s="506"/>
      <c r="EW40" s="506"/>
      <c r="EX40" s="506"/>
      <c r="EY40" s="506"/>
      <c r="EZ40" s="506"/>
      <c r="FA40" s="506"/>
      <c r="FB40" s="506"/>
      <c r="FC40" s="506"/>
      <c r="FD40" s="506"/>
      <c r="FE40" s="506"/>
      <c r="FF40" s="506"/>
      <c r="FG40" s="506"/>
      <c r="FH40" s="506"/>
      <c r="FI40" s="506"/>
      <c r="FJ40" s="506"/>
      <c r="FK40" s="506"/>
      <c r="FL40" s="506"/>
      <c r="FM40" s="506"/>
      <c r="FN40" s="506"/>
      <c r="FO40" s="506"/>
      <c r="FP40" s="506"/>
      <c r="FQ40" s="506"/>
      <c r="FR40" s="506"/>
      <c r="FS40" s="506"/>
      <c r="FT40" s="506"/>
      <c r="FU40" s="506"/>
      <c r="FV40" s="506"/>
      <c r="FW40" s="506"/>
      <c r="FX40" s="506"/>
      <c r="FY40" s="506"/>
      <c r="FZ40" s="506"/>
      <c r="GA40" s="506"/>
      <c r="GB40" s="506"/>
      <c r="GC40" s="506"/>
      <c r="GD40" s="506"/>
      <c r="GE40" s="506"/>
      <c r="GF40" s="506"/>
      <c r="GG40" s="506"/>
      <c r="GH40" s="506"/>
      <c r="GI40" s="506"/>
      <c r="GJ40" s="506"/>
      <c r="GK40" s="506"/>
      <c r="GL40" s="506"/>
      <c r="GM40" s="506"/>
      <c r="GN40" s="506"/>
      <c r="GO40" s="506"/>
      <c r="GP40" s="506"/>
      <c r="GQ40" s="506"/>
      <c r="GR40" s="506"/>
      <c r="GS40" s="506"/>
      <c r="GT40" s="506"/>
      <c r="GU40" s="506"/>
      <c r="GV40" s="506"/>
      <c r="GW40" s="506"/>
      <c r="GX40" s="506"/>
      <c r="GY40" s="506"/>
      <c r="GZ40" s="506"/>
      <c r="HA40" s="506"/>
      <c r="HB40" s="506"/>
      <c r="HC40" s="506"/>
      <c r="HD40" s="506"/>
      <c r="HE40" s="506"/>
      <c r="HF40" s="506"/>
      <c r="HG40" s="506"/>
      <c r="HH40" s="506"/>
      <c r="HI40" s="506"/>
      <c r="HJ40" s="506"/>
      <c r="HK40" s="506"/>
      <c r="HL40" s="506"/>
      <c r="HM40" s="506"/>
      <c r="HN40" s="506"/>
      <c r="HO40" s="506"/>
      <c r="HP40" s="506"/>
      <c r="HQ40" s="506"/>
      <c r="HR40" s="506"/>
      <c r="HS40" s="506"/>
      <c r="HT40" s="506"/>
      <c r="HU40" s="506"/>
      <c r="HV40" s="506"/>
      <c r="HW40" s="506"/>
      <c r="HX40" s="506"/>
      <c r="HY40" s="506"/>
      <c r="HZ40" s="506"/>
      <c r="IA40" s="506"/>
      <c r="IB40" s="506"/>
      <c r="IC40" s="506"/>
      <c r="ID40" s="506"/>
      <c r="IE40" s="506"/>
      <c r="IF40" s="506"/>
      <c r="IG40" s="506"/>
      <c r="IH40" s="506"/>
      <c r="II40" s="506"/>
      <c r="IJ40" s="506"/>
      <c r="IK40" s="506"/>
      <c r="IL40" s="506"/>
      <c r="IM40" s="506"/>
      <c r="IN40" s="506"/>
      <c r="IO40" s="506"/>
    </row>
    <row r="41" spans="1:249" ht="24">
      <c r="A41" s="514">
        <v>30</v>
      </c>
      <c r="B41" s="515" t="s">
        <v>659</v>
      </c>
      <c r="C41" s="515" t="s">
        <v>660</v>
      </c>
      <c r="D41" s="516">
        <v>200</v>
      </c>
      <c r="E41" s="516">
        <v>147</v>
      </c>
      <c r="F41" s="517">
        <f t="shared" si="0"/>
        <v>127.89</v>
      </c>
      <c r="G41" s="517">
        <f t="shared" si="1"/>
        <v>142.59</v>
      </c>
      <c r="H41" s="517">
        <f t="shared" si="2"/>
        <v>42.777</v>
      </c>
      <c r="I41" s="517">
        <f t="shared" si="3"/>
        <v>384.993</v>
      </c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506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06"/>
      <c r="EL41" s="506"/>
      <c r="EM41" s="506"/>
      <c r="EN41" s="506"/>
      <c r="EO41" s="506"/>
      <c r="EP41" s="506"/>
      <c r="EQ41" s="506"/>
      <c r="ER41" s="506"/>
      <c r="ES41" s="506"/>
      <c r="ET41" s="506"/>
      <c r="EU41" s="506"/>
      <c r="EV41" s="506"/>
      <c r="EW41" s="506"/>
      <c r="EX41" s="506"/>
      <c r="EY41" s="506"/>
      <c r="EZ41" s="506"/>
      <c r="FA41" s="506"/>
      <c r="FB41" s="506"/>
      <c r="FC41" s="506"/>
      <c r="FD41" s="506"/>
      <c r="FE41" s="506"/>
      <c r="FF41" s="506"/>
      <c r="FG41" s="506"/>
      <c r="FH41" s="506"/>
      <c r="FI41" s="506"/>
      <c r="FJ41" s="506"/>
      <c r="FK41" s="506"/>
      <c r="FL41" s="506"/>
      <c r="FM41" s="506"/>
      <c r="FN41" s="506"/>
      <c r="FO41" s="506"/>
      <c r="FP41" s="506"/>
      <c r="FQ41" s="506"/>
      <c r="FR41" s="506"/>
      <c r="FS41" s="506"/>
      <c r="FT41" s="506"/>
      <c r="FU41" s="506"/>
      <c r="FV41" s="506"/>
      <c r="FW41" s="506"/>
      <c r="FX41" s="506"/>
      <c r="FY41" s="506"/>
      <c r="FZ41" s="506"/>
      <c r="GA41" s="506"/>
      <c r="GB41" s="506"/>
      <c r="GC41" s="506"/>
      <c r="GD41" s="506"/>
      <c r="GE41" s="506"/>
      <c r="GF41" s="506"/>
      <c r="GG41" s="506"/>
      <c r="GH41" s="506"/>
      <c r="GI41" s="506"/>
      <c r="GJ41" s="506"/>
      <c r="GK41" s="506"/>
      <c r="GL41" s="506"/>
      <c r="GM41" s="506"/>
      <c r="GN41" s="506"/>
      <c r="GO41" s="506"/>
      <c r="GP41" s="506"/>
      <c r="GQ41" s="506"/>
      <c r="GR41" s="506"/>
      <c r="GS41" s="506"/>
      <c r="GT41" s="506"/>
      <c r="GU41" s="506"/>
      <c r="GV41" s="506"/>
      <c r="GW41" s="506"/>
      <c r="GX41" s="506"/>
      <c r="GY41" s="506"/>
      <c r="GZ41" s="506"/>
      <c r="HA41" s="506"/>
      <c r="HB41" s="506"/>
      <c r="HC41" s="506"/>
      <c r="HD41" s="506"/>
      <c r="HE41" s="506"/>
      <c r="HF41" s="506"/>
      <c r="HG41" s="506"/>
      <c r="HH41" s="506"/>
      <c r="HI41" s="506"/>
      <c r="HJ41" s="506"/>
      <c r="HK41" s="506"/>
      <c r="HL41" s="506"/>
      <c r="HM41" s="506"/>
      <c r="HN41" s="506"/>
      <c r="HO41" s="506"/>
      <c r="HP41" s="506"/>
      <c r="HQ41" s="506"/>
      <c r="HR41" s="506"/>
      <c r="HS41" s="506"/>
      <c r="HT41" s="506"/>
      <c r="HU41" s="506"/>
      <c r="HV41" s="506"/>
      <c r="HW41" s="506"/>
      <c r="HX41" s="506"/>
      <c r="HY41" s="506"/>
      <c r="HZ41" s="506"/>
      <c r="IA41" s="506"/>
      <c r="IB41" s="506"/>
      <c r="IC41" s="506"/>
      <c r="ID41" s="506"/>
      <c r="IE41" s="506"/>
      <c r="IF41" s="506"/>
      <c r="IG41" s="506"/>
      <c r="IH41" s="506"/>
      <c r="II41" s="506"/>
      <c r="IJ41" s="506"/>
      <c r="IK41" s="506"/>
      <c r="IL41" s="506"/>
      <c r="IM41" s="506"/>
      <c r="IN41" s="506"/>
      <c r="IO41" s="506"/>
    </row>
    <row r="42" spans="1:249" ht="24">
      <c r="A42" s="514">
        <v>31</v>
      </c>
      <c r="B42" s="515" t="s">
        <v>659</v>
      </c>
      <c r="C42" s="515" t="s">
        <v>661</v>
      </c>
      <c r="D42" s="516">
        <v>200</v>
      </c>
      <c r="E42" s="516">
        <v>147</v>
      </c>
      <c r="F42" s="517">
        <f t="shared" si="0"/>
        <v>127.89</v>
      </c>
      <c r="G42" s="517">
        <f t="shared" si="1"/>
        <v>142.59</v>
      </c>
      <c r="H42" s="517">
        <f t="shared" si="2"/>
        <v>42.777</v>
      </c>
      <c r="I42" s="517">
        <f t="shared" si="3"/>
        <v>384.993</v>
      </c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/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06"/>
      <c r="EL42" s="506"/>
      <c r="EM42" s="506"/>
      <c r="EN42" s="506"/>
      <c r="EO42" s="506"/>
      <c r="EP42" s="506"/>
      <c r="EQ42" s="506"/>
      <c r="ER42" s="506"/>
      <c r="ES42" s="506"/>
      <c r="ET42" s="506"/>
      <c r="EU42" s="506"/>
      <c r="EV42" s="506"/>
      <c r="EW42" s="506"/>
      <c r="EX42" s="506"/>
      <c r="EY42" s="506"/>
      <c r="EZ42" s="506"/>
      <c r="FA42" s="506"/>
      <c r="FB42" s="506"/>
      <c r="FC42" s="506"/>
      <c r="FD42" s="506"/>
      <c r="FE42" s="506"/>
      <c r="FF42" s="506"/>
      <c r="FG42" s="506"/>
      <c r="FH42" s="506"/>
      <c r="FI42" s="506"/>
      <c r="FJ42" s="506"/>
      <c r="FK42" s="506"/>
      <c r="FL42" s="506"/>
      <c r="FM42" s="506"/>
      <c r="FN42" s="506"/>
      <c r="FO42" s="506"/>
      <c r="FP42" s="506"/>
      <c r="FQ42" s="506"/>
      <c r="FR42" s="506"/>
      <c r="FS42" s="506"/>
      <c r="FT42" s="506"/>
      <c r="FU42" s="506"/>
      <c r="FV42" s="506"/>
      <c r="FW42" s="506"/>
      <c r="FX42" s="506"/>
      <c r="FY42" s="506"/>
      <c r="FZ42" s="506"/>
      <c r="GA42" s="506"/>
      <c r="GB42" s="506"/>
      <c r="GC42" s="506"/>
      <c r="GD42" s="506"/>
      <c r="GE42" s="506"/>
      <c r="GF42" s="506"/>
      <c r="GG42" s="506"/>
      <c r="GH42" s="506"/>
      <c r="GI42" s="506"/>
      <c r="GJ42" s="506"/>
      <c r="GK42" s="506"/>
      <c r="GL42" s="506"/>
      <c r="GM42" s="506"/>
      <c r="GN42" s="506"/>
      <c r="GO42" s="506"/>
      <c r="GP42" s="506"/>
      <c r="GQ42" s="506"/>
      <c r="GR42" s="506"/>
      <c r="GS42" s="506"/>
      <c r="GT42" s="506"/>
      <c r="GU42" s="506"/>
      <c r="GV42" s="506"/>
      <c r="GW42" s="506"/>
      <c r="GX42" s="506"/>
      <c r="GY42" s="506"/>
      <c r="GZ42" s="506"/>
      <c r="HA42" s="506"/>
      <c r="HB42" s="506"/>
      <c r="HC42" s="506"/>
      <c r="HD42" s="506"/>
      <c r="HE42" s="506"/>
      <c r="HF42" s="506"/>
      <c r="HG42" s="506"/>
      <c r="HH42" s="506"/>
      <c r="HI42" s="506"/>
      <c r="HJ42" s="506"/>
      <c r="HK42" s="506"/>
      <c r="HL42" s="506"/>
      <c r="HM42" s="506"/>
      <c r="HN42" s="506"/>
      <c r="HO42" s="506"/>
      <c r="HP42" s="506"/>
      <c r="HQ42" s="506"/>
      <c r="HR42" s="506"/>
      <c r="HS42" s="506"/>
      <c r="HT42" s="506"/>
      <c r="HU42" s="506"/>
      <c r="HV42" s="506"/>
      <c r="HW42" s="506"/>
      <c r="HX42" s="506"/>
      <c r="HY42" s="506"/>
      <c r="HZ42" s="506"/>
      <c r="IA42" s="506"/>
      <c r="IB42" s="506"/>
      <c r="IC42" s="506"/>
      <c r="ID42" s="506"/>
      <c r="IE42" s="506"/>
      <c r="IF42" s="506"/>
      <c r="IG42" s="506"/>
      <c r="IH42" s="506"/>
      <c r="II42" s="506"/>
      <c r="IJ42" s="506"/>
      <c r="IK42" s="506"/>
      <c r="IL42" s="506"/>
      <c r="IM42" s="506"/>
      <c r="IN42" s="506"/>
      <c r="IO42" s="506"/>
    </row>
    <row r="43" spans="1:249" ht="24">
      <c r="A43" s="518">
        <v>32</v>
      </c>
      <c r="B43" s="515" t="s">
        <v>662</v>
      </c>
      <c r="C43" s="515" t="s">
        <v>663</v>
      </c>
      <c r="D43" s="516">
        <v>230</v>
      </c>
      <c r="E43" s="516">
        <v>149</v>
      </c>
      <c r="F43" s="517">
        <f t="shared" si="0"/>
        <v>129.63</v>
      </c>
      <c r="G43" s="517">
        <f t="shared" si="1"/>
        <v>144.53</v>
      </c>
      <c r="H43" s="517">
        <f t="shared" si="2"/>
        <v>43.359</v>
      </c>
      <c r="I43" s="517">
        <f t="shared" si="3"/>
        <v>390.231</v>
      </c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06"/>
      <c r="EL43" s="506"/>
      <c r="EM43" s="506"/>
      <c r="EN43" s="506"/>
      <c r="EO43" s="506"/>
      <c r="EP43" s="506"/>
      <c r="EQ43" s="506"/>
      <c r="ER43" s="506"/>
      <c r="ES43" s="506"/>
      <c r="ET43" s="506"/>
      <c r="EU43" s="506"/>
      <c r="EV43" s="506"/>
      <c r="EW43" s="506"/>
      <c r="EX43" s="506"/>
      <c r="EY43" s="506"/>
      <c r="EZ43" s="506"/>
      <c r="FA43" s="506"/>
      <c r="FB43" s="506"/>
      <c r="FC43" s="506"/>
      <c r="FD43" s="506"/>
      <c r="FE43" s="506"/>
      <c r="FF43" s="506"/>
      <c r="FG43" s="506"/>
      <c r="FH43" s="506"/>
      <c r="FI43" s="506"/>
      <c r="FJ43" s="506"/>
      <c r="FK43" s="506"/>
      <c r="FL43" s="506"/>
      <c r="FM43" s="506"/>
      <c r="FN43" s="506"/>
      <c r="FO43" s="506"/>
      <c r="FP43" s="506"/>
      <c r="FQ43" s="506"/>
      <c r="FR43" s="506"/>
      <c r="FS43" s="506"/>
      <c r="FT43" s="506"/>
      <c r="FU43" s="506"/>
      <c r="FV43" s="506"/>
      <c r="FW43" s="506"/>
      <c r="FX43" s="506"/>
      <c r="FY43" s="506"/>
      <c r="FZ43" s="506"/>
      <c r="GA43" s="506"/>
      <c r="GB43" s="506"/>
      <c r="GC43" s="506"/>
      <c r="GD43" s="506"/>
      <c r="GE43" s="506"/>
      <c r="GF43" s="506"/>
      <c r="GG43" s="506"/>
      <c r="GH43" s="506"/>
      <c r="GI43" s="506"/>
      <c r="GJ43" s="506"/>
      <c r="GK43" s="506"/>
      <c r="GL43" s="506"/>
      <c r="GM43" s="506"/>
      <c r="GN43" s="506"/>
      <c r="GO43" s="506"/>
      <c r="GP43" s="506"/>
      <c r="GQ43" s="506"/>
      <c r="GR43" s="506"/>
      <c r="GS43" s="506"/>
      <c r="GT43" s="506"/>
      <c r="GU43" s="506"/>
      <c r="GV43" s="506"/>
      <c r="GW43" s="506"/>
      <c r="GX43" s="506"/>
      <c r="GY43" s="506"/>
      <c r="GZ43" s="506"/>
      <c r="HA43" s="506"/>
      <c r="HB43" s="506"/>
      <c r="HC43" s="506"/>
      <c r="HD43" s="506"/>
      <c r="HE43" s="506"/>
      <c r="HF43" s="506"/>
      <c r="HG43" s="506"/>
      <c r="HH43" s="506"/>
      <c r="HI43" s="506"/>
      <c r="HJ43" s="506"/>
      <c r="HK43" s="506"/>
      <c r="HL43" s="506"/>
      <c r="HM43" s="506"/>
      <c r="HN43" s="506"/>
      <c r="HO43" s="506"/>
      <c r="HP43" s="506"/>
      <c r="HQ43" s="506"/>
      <c r="HR43" s="506"/>
      <c r="HS43" s="506"/>
      <c r="HT43" s="506"/>
      <c r="HU43" s="506"/>
      <c r="HV43" s="506"/>
      <c r="HW43" s="506"/>
      <c r="HX43" s="506"/>
      <c r="HY43" s="506"/>
      <c r="HZ43" s="506"/>
      <c r="IA43" s="506"/>
      <c r="IB43" s="506"/>
      <c r="IC43" s="506"/>
      <c r="ID43" s="506"/>
      <c r="IE43" s="506"/>
      <c r="IF43" s="506"/>
      <c r="IG43" s="506"/>
      <c r="IH43" s="506"/>
      <c r="II43" s="506"/>
      <c r="IJ43" s="506"/>
      <c r="IK43" s="506"/>
      <c r="IL43" s="506"/>
      <c r="IM43" s="506"/>
      <c r="IN43" s="506"/>
      <c r="IO43" s="506"/>
    </row>
    <row r="44" spans="1:249" ht="24">
      <c r="A44" s="514">
        <v>33</v>
      </c>
      <c r="B44" s="515" t="s">
        <v>662</v>
      </c>
      <c r="C44" s="515" t="s">
        <v>664</v>
      </c>
      <c r="D44" s="516">
        <v>230</v>
      </c>
      <c r="E44" s="516">
        <v>149</v>
      </c>
      <c r="F44" s="517">
        <f t="shared" si="0"/>
        <v>129.63</v>
      </c>
      <c r="G44" s="517">
        <f t="shared" si="1"/>
        <v>144.53</v>
      </c>
      <c r="H44" s="517">
        <f t="shared" si="2"/>
        <v>43.359</v>
      </c>
      <c r="I44" s="517">
        <f t="shared" si="3"/>
        <v>390.231</v>
      </c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6"/>
      <c r="BR44" s="506"/>
      <c r="BS44" s="506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506"/>
      <c r="CL44" s="506"/>
      <c r="CM44" s="506"/>
      <c r="CN44" s="506"/>
      <c r="CO44" s="506"/>
      <c r="CP44" s="506"/>
      <c r="CQ44" s="506"/>
      <c r="CR44" s="506"/>
      <c r="CS44" s="506"/>
      <c r="CT44" s="506"/>
      <c r="CU44" s="506"/>
      <c r="CV44" s="506"/>
      <c r="CW44" s="506"/>
      <c r="CX44" s="506"/>
      <c r="CY44" s="506"/>
      <c r="CZ44" s="506"/>
      <c r="DA44" s="506"/>
      <c r="DB44" s="506"/>
      <c r="DC44" s="506"/>
      <c r="DD44" s="506"/>
      <c r="DE44" s="506"/>
      <c r="DF44" s="506"/>
      <c r="DG44" s="506"/>
      <c r="DH44" s="506"/>
      <c r="DI44" s="506"/>
      <c r="DJ44" s="506"/>
      <c r="DK44" s="506"/>
      <c r="DL44" s="506"/>
      <c r="DM44" s="506"/>
      <c r="DN44" s="506"/>
      <c r="DO44" s="506"/>
      <c r="DP44" s="506"/>
      <c r="DQ44" s="506"/>
      <c r="DR44" s="506"/>
      <c r="DS44" s="506"/>
      <c r="DT44" s="506"/>
      <c r="DU44" s="506"/>
      <c r="DV44" s="506"/>
      <c r="DW44" s="506"/>
      <c r="DX44" s="506"/>
      <c r="DY44" s="506"/>
      <c r="DZ44" s="506"/>
      <c r="EA44" s="506"/>
      <c r="EB44" s="506"/>
      <c r="EC44" s="506"/>
      <c r="ED44" s="506"/>
      <c r="EE44" s="506"/>
      <c r="EF44" s="506"/>
      <c r="EG44" s="506"/>
      <c r="EH44" s="506"/>
      <c r="EI44" s="506"/>
      <c r="EJ44" s="506"/>
      <c r="EK44" s="506"/>
      <c r="EL44" s="506"/>
      <c r="EM44" s="506"/>
      <c r="EN44" s="506"/>
      <c r="EO44" s="506"/>
      <c r="EP44" s="506"/>
      <c r="EQ44" s="506"/>
      <c r="ER44" s="506"/>
      <c r="ES44" s="506"/>
      <c r="ET44" s="506"/>
      <c r="EU44" s="506"/>
      <c r="EV44" s="506"/>
      <c r="EW44" s="506"/>
      <c r="EX44" s="506"/>
      <c r="EY44" s="506"/>
      <c r="EZ44" s="506"/>
      <c r="FA44" s="506"/>
      <c r="FB44" s="506"/>
      <c r="FC44" s="506"/>
      <c r="FD44" s="506"/>
      <c r="FE44" s="506"/>
      <c r="FF44" s="506"/>
      <c r="FG44" s="506"/>
      <c r="FH44" s="506"/>
      <c r="FI44" s="506"/>
      <c r="FJ44" s="506"/>
      <c r="FK44" s="506"/>
      <c r="FL44" s="506"/>
      <c r="FM44" s="506"/>
      <c r="FN44" s="506"/>
      <c r="FO44" s="506"/>
      <c r="FP44" s="506"/>
      <c r="FQ44" s="506"/>
      <c r="FR44" s="506"/>
      <c r="FS44" s="506"/>
      <c r="FT44" s="506"/>
      <c r="FU44" s="506"/>
      <c r="FV44" s="506"/>
      <c r="FW44" s="506"/>
      <c r="FX44" s="506"/>
      <c r="FY44" s="506"/>
      <c r="FZ44" s="506"/>
      <c r="GA44" s="506"/>
      <c r="GB44" s="506"/>
      <c r="GC44" s="506"/>
      <c r="GD44" s="506"/>
      <c r="GE44" s="506"/>
      <c r="GF44" s="506"/>
      <c r="GG44" s="506"/>
      <c r="GH44" s="506"/>
      <c r="GI44" s="506"/>
      <c r="GJ44" s="506"/>
      <c r="GK44" s="506"/>
      <c r="GL44" s="506"/>
      <c r="GM44" s="506"/>
      <c r="GN44" s="506"/>
      <c r="GO44" s="506"/>
      <c r="GP44" s="506"/>
      <c r="GQ44" s="506"/>
      <c r="GR44" s="506"/>
      <c r="GS44" s="506"/>
      <c r="GT44" s="506"/>
      <c r="GU44" s="506"/>
      <c r="GV44" s="506"/>
      <c r="GW44" s="506"/>
      <c r="GX44" s="506"/>
      <c r="GY44" s="506"/>
      <c r="GZ44" s="506"/>
      <c r="HA44" s="506"/>
      <c r="HB44" s="506"/>
      <c r="HC44" s="506"/>
      <c r="HD44" s="506"/>
      <c r="HE44" s="506"/>
      <c r="HF44" s="506"/>
      <c r="HG44" s="506"/>
      <c r="HH44" s="506"/>
      <c r="HI44" s="506"/>
      <c r="HJ44" s="506"/>
      <c r="HK44" s="506"/>
      <c r="HL44" s="506"/>
      <c r="HM44" s="506"/>
      <c r="HN44" s="506"/>
      <c r="HO44" s="506"/>
      <c r="HP44" s="506"/>
      <c r="HQ44" s="506"/>
      <c r="HR44" s="506"/>
      <c r="HS44" s="506"/>
      <c r="HT44" s="506"/>
      <c r="HU44" s="506"/>
      <c r="HV44" s="506"/>
      <c r="HW44" s="506"/>
      <c r="HX44" s="506"/>
      <c r="HY44" s="506"/>
      <c r="HZ44" s="506"/>
      <c r="IA44" s="506"/>
      <c r="IB44" s="506"/>
      <c r="IC44" s="506"/>
      <c r="ID44" s="506"/>
      <c r="IE44" s="506"/>
      <c r="IF44" s="506"/>
      <c r="IG44" s="506"/>
      <c r="IH44" s="506"/>
      <c r="II44" s="506"/>
      <c r="IJ44" s="506"/>
      <c r="IK44" s="506"/>
      <c r="IL44" s="506"/>
      <c r="IM44" s="506"/>
      <c r="IN44" s="506"/>
      <c r="IO44" s="506"/>
    </row>
    <row r="45" spans="1:249" ht="24">
      <c r="A45" s="514">
        <v>34</v>
      </c>
      <c r="B45" s="515" t="s">
        <v>665</v>
      </c>
      <c r="C45" s="515" t="s">
        <v>664</v>
      </c>
      <c r="D45" s="516">
        <v>60</v>
      </c>
      <c r="E45" s="516">
        <v>60</v>
      </c>
      <c r="F45" s="517">
        <f t="shared" si="0"/>
        <v>52.2</v>
      </c>
      <c r="G45" s="517">
        <f t="shared" si="1"/>
        <v>58.199999999999996</v>
      </c>
      <c r="H45" s="517">
        <f t="shared" si="2"/>
        <v>17.459999999999997</v>
      </c>
      <c r="I45" s="517">
        <f t="shared" si="3"/>
        <v>157.14</v>
      </c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6"/>
      <c r="BR45" s="506"/>
      <c r="BS45" s="506"/>
      <c r="BT45" s="506"/>
      <c r="BU45" s="506"/>
      <c r="BV45" s="506"/>
      <c r="BW45" s="506"/>
      <c r="BX45" s="506"/>
      <c r="BY45" s="506"/>
      <c r="BZ45" s="506"/>
      <c r="CA45" s="506"/>
      <c r="CB45" s="506"/>
      <c r="CC45" s="506"/>
      <c r="CD45" s="506"/>
      <c r="CE45" s="506"/>
      <c r="CF45" s="506"/>
      <c r="CG45" s="506"/>
      <c r="CH45" s="506"/>
      <c r="CI45" s="506"/>
      <c r="CJ45" s="506"/>
      <c r="CK45" s="506"/>
      <c r="CL45" s="506"/>
      <c r="CM45" s="506"/>
      <c r="CN45" s="506"/>
      <c r="CO45" s="506"/>
      <c r="CP45" s="506"/>
      <c r="CQ45" s="506"/>
      <c r="CR45" s="506"/>
      <c r="CS45" s="506"/>
      <c r="CT45" s="506"/>
      <c r="CU45" s="506"/>
      <c r="CV45" s="506"/>
      <c r="CW45" s="506"/>
      <c r="CX45" s="506"/>
      <c r="CY45" s="506"/>
      <c r="CZ45" s="506"/>
      <c r="DA45" s="506"/>
      <c r="DB45" s="506"/>
      <c r="DC45" s="506"/>
      <c r="DD45" s="506"/>
      <c r="DE45" s="506"/>
      <c r="DF45" s="506"/>
      <c r="DG45" s="506"/>
      <c r="DH45" s="506"/>
      <c r="DI45" s="506"/>
      <c r="DJ45" s="506"/>
      <c r="DK45" s="506"/>
      <c r="DL45" s="506"/>
      <c r="DM45" s="506"/>
      <c r="DN45" s="506"/>
      <c r="DO45" s="506"/>
      <c r="DP45" s="506"/>
      <c r="DQ45" s="506"/>
      <c r="DR45" s="506"/>
      <c r="DS45" s="506"/>
      <c r="DT45" s="506"/>
      <c r="DU45" s="506"/>
      <c r="DV45" s="506"/>
      <c r="DW45" s="506"/>
      <c r="DX45" s="506"/>
      <c r="DY45" s="506"/>
      <c r="DZ45" s="506"/>
      <c r="EA45" s="506"/>
      <c r="EB45" s="506"/>
      <c r="EC45" s="506"/>
      <c r="ED45" s="506"/>
      <c r="EE45" s="506"/>
      <c r="EF45" s="506"/>
      <c r="EG45" s="506"/>
      <c r="EH45" s="506"/>
      <c r="EI45" s="506"/>
      <c r="EJ45" s="506"/>
      <c r="EK45" s="506"/>
      <c r="EL45" s="506"/>
      <c r="EM45" s="506"/>
      <c r="EN45" s="506"/>
      <c r="EO45" s="506"/>
      <c r="EP45" s="506"/>
      <c r="EQ45" s="506"/>
      <c r="ER45" s="506"/>
      <c r="ES45" s="506"/>
      <c r="ET45" s="506"/>
      <c r="EU45" s="506"/>
      <c r="EV45" s="506"/>
      <c r="EW45" s="506"/>
      <c r="EX45" s="506"/>
      <c r="EY45" s="506"/>
      <c r="EZ45" s="506"/>
      <c r="FA45" s="506"/>
      <c r="FB45" s="506"/>
      <c r="FC45" s="506"/>
      <c r="FD45" s="506"/>
      <c r="FE45" s="506"/>
      <c r="FF45" s="506"/>
      <c r="FG45" s="506"/>
      <c r="FH45" s="506"/>
      <c r="FI45" s="506"/>
      <c r="FJ45" s="506"/>
      <c r="FK45" s="506"/>
      <c r="FL45" s="506"/>
      <c r="FM45" s="506"/>
      <c r="FN45" s="506"/>
      <c r="FO45" s="506"/>
      <c r="FP45" s="506"/>
      <c r="FQ45" s="506"/>
      <c r="FR45" s="506"/>
      <c r="FS45" s="506"/>
      <c r="FT45" s="506"/>
      <c r="FU45" s="506"/>
      <c r="FV45" s="506"/>
      <c r="FW45" s="506"/>
      <c r="FX45" s="506"/>
      <c r="FY45" s="506"/>
      <c r="FZ45" s="506"/>
      <c r="GA45" s="506"/>
      <c r="GB45" s="506"/>
      <c r="GC45" s="506"/>
      <c r="GD45" s="506"/>
      <c r="GE45" s="506"/>
      <c r="GF45" s="506"/>
      <c r="GG45" s="506"/>
      <c r="GH45" s="506"/>
      <c r="GI45" s="506"/>
      <c r="GJ45" s="506"/>
      <c r="GK45" s="506"/>
      <c r="GL45" s="506"/>
      <c r="GM45" s="506"/>
      <c r="GN45" s="506"/>
      <c r="GO45" s="506"/>
      <c r="GP45" s="506"/>
      <c r="GQ45" s="506"/>
      <c r="GR45" s="506"/>
      <c r="GS45" s="506"/>
      <c r="GT45" s="506"/>
      <c r="GU45" s="506"/>
      <c r="GV45" s="506"/>
      <c r="GW45" s="506"/>
      <c r="GX45" s="506"/>
      <c r="GY45" s="506"/>
      <c r="GZ45" s="506"/>
      <c r="HA45" s="506"/>
      <c r="HB45" s="506"/>
      <c r="HC45" s="506"/>
      <c r="HD45" s="506"/>
      <c r="HE45" s="506"/>
      <c r="HF45" s="506"/>
      <c r="HG45" s="506"/>
      <c r="HH45" s="506"/>
      <c r="HI45" s="506"/>
      <c r="HJ45" s="506"/>
      <c r="HK45" s="506"/>
      <c r="HL45" s="506"/>
      <c r="HM45" s="506"/>
      <c r="HN45" s="506"/>
      <c r="HO45" s="506"/>
      <c r="HP45" s="506"/>
      <c r="HQ45" s="506"/>
      <c r="HR45" s="506"/>
      <c r="HS45" s="506"/>
      <c r="HT45" s="506"/>
      <c r="HU45" s="506"/>
      <c r="HV45" s="506"/>
      <c r="HW45" s="506"/>
      <c r="HX45" s="506"/>
      <c r="HY45" s="506"/>
      <c r="HZ45" s="506"/>
      <c r="IA45" s="506"/>
      <c r="IB45" s="506"/>
      <c r="IC45" s="506"/>
      <c r="ID45" s="506"/>
      <c r="IE45" s="506"/>
      <c r="IF45" s="506"/>
      <c r="IG45" s="506"/>
      <c r="IH45" s="506"/>
      <c r="II45" s="506"/>
      <c r="IJ45" s="506"/>
      <c r="IK45" s="506"/>
      <c r="IL45" s="506"/>
      <c r="IM45" s="506"/>
      <c r="IN45" s="506"/>
      <c r="IO45" s="506"/>
    </row>
    <row r="46" spans="1:249" ht="15" customHeight="1">
      <c r="A46" s="518">
        <v>35</v>
      </c>
      <c r="B46" s="515" t="s">
        <v>630</v>
      </c>
      <c r="C46" s="515" t="s">
        <v>666</v>
      </c>
      <c r="D46" s="516">
        <v>55</v>
      </c>
      <c r="E46" s="516">
        <v>50</v>
      </c>
      <c r="F46" s="517">
        <f t="shared" si="0"/>
        <v>43.5</v>
      </c>
      <c r="G46" s="517">
        <f t="shared" si="1"/>
        <v>48.5</v>
      </c>
      <c r="H46" s="517">
        <f t="shared" si="2"/>
        <v>14.549999999999999</v>
      </c>
      <c r="I46" s="517">
        <f t="shared" si="3"/>
        <v>130.95</v>
      </c>
      <c r="J46" s="506"/>
      <c r="K46" s="506"/>
      <c r="L46" s="506"/>
      <c r="M46" s="506"/>
      <c r="N46" s="506"/>
      <c r="O46" s="506"/>
      <c r="P46" s="506"/>
      <c r="Q46" s="506"/>
      <c r="R46" s="506"/>
      <c r="S46" s="506"/>
      <c r="T46" s="506"/>
      <c r="U46" s="506"/>
      <c r="V46" s="506"/>
      <c r="W46" s="506"/>
      <c r="X46" s="506"/>
      <c r="Y46" s="506"/>
      <c r="Z46" s="506"/>
      <c r="AA46" s="506"/>
      <c r="AB46" s="506"/>
      <c r="AC46" s="506"/>
      <c r="AD46" s="506"/>
      <c r="AE46" s="506"/>
      <c r="AF46" s="506"/>
      <c r="AG46" s="506"/>
      <c r="AH46" s="506"/>
      <c r="AI46" s="506"/>
      <c r="AJ46" s="506"/>
      <c r="AK46" s="506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6"/>
      <c r="BX46" s="506"/>
      <c r="BY46" s="506"/>
      <c r="BZ46" s="506"/>
      <c r="CA46" s="506"/>
      <c r="CB46" s="506"/>
      <c r="CC46" s="506"/>
      <c r="CD46" s="506"/>
      <c r="CE46" s="506"/>
      <c r="CF46" s="506"/>
      <c r="CG46" s="506"/>
      <c r="CH46" s="506"/>
      <c r="CI46" s="506"/>
      <c r="CJ46" s="506"/>
      <c r="CK46" s="506"/>
      <c r="CL46" s="506"/>
      <c r="CM46" s="506"/>
      <c r="CN46" s="506"/>
      <c r="CO46" s="506"/>
      <c r="CP46" s="506"/>
      <c r="CQ46" s="506"/>
      <c r="CR46" s="506"/>
      <c r="CS46" s="506"/>
      <c r="CT46" s="506"/>
      <c r="CU46" s="506"/>
      <c r="CV46" s="506"/>
      <c r="CW46" s="506"/>
      <c r="CX46" s="506"/>
      <c r="CY46" s="506"/>
      <c r="CZ46" s="506"/>
      <c r="DA46" s="506"/>
      <c r="DB46" s="506"/>
      <c r="DC46" s="506"/>
      <c r="DD46" s="506"/>
      <c r="DE46" s="506"/>
      <c r="DF46" s="506"/>
      <c r="DG46" s="506"/>
      <c r="DH46" s="506"/>
      <c r="DI46" s="506"/>
      <c r="DJ46" s="506"/>
      <c r="DK46" s="506"/>
      <c r="DL46" s="506"/>
      <c r="DM46" s="506"/>
      <c r="DN46" s="506"/>
      <c r="DO46" s="506"/>
      <c r="DP46" s="506"/>
      <c r="DQ46" s="506"/>
      <c r="DR46" s="506"/>
      <c r="DS46" s="506"/>
      <c r="DT46" s="506"/>
      <c r="DU46" s="506"/>
      <c r="DV46" s="506"/>
      <c r="DW46" s="506"/>
      <c r="DX46" s="506"/>
      <c r="DY46" s="506"/>
      <c r="DZ46" s="506"/>
      <c r="EA46" s="506"/>
      <c r="EB46" s="506"/>
      <c r="EC46" s="506"/>
      <c r="ED46" s="506"/>
      <c r="EE46" s="506"/>
      <c r="EF46" s="506"/>
      <c r="EG46" s="506"/>
      <c r="EH46" s="506"/>
      <c r="EI46" s="506"/>
      <c r="EJ46" s="506"/>
      <c r="EK46" s="506"/>
      <c r="EL46" s="506"/>
      <c r="EM46" s="506"/>
      <c r="EN46" s="506"/>
      <c r="EO46" s="506"/>
      <c r="EP46" s="506"/>
      <c r="EQ46" s="506"/>
      <c r="ER46" s="506"/>
      <c r="ES46" s="506"/>
      <c r="ET46" s="506"/>
      <c r="EU46" s="506"/>
      <c r="EV46" s="506"/>
      <c r="EW46" s="506"/>
      <c r="EX46" s="506"/>
      <c r="EY46" s="506"/>
      <c r="EZ46" s="506"/>
      <c r="FA46" s="506"/>
      <c r="FB46" s="506"/>
      <c r="FC46" s="506"/>
      <c r="FD46" s="506"/>
      <c r="FE46" s="506"/>
      <c r="FF46" s="506"/>
      <c r="FG46" s="506"/>
      <c r="FH46" s="506"/>
      <c r="FI46" s="506"/>
      <c r="FJ46" s="506"/>
      <c r="FK46" s="506"/>
      <c r="FL46" s="506"/>
      <c r="FM46" s="506"/>
      <c r="FN46" s="506"/>
      <c r="FO46" s="506"/>
      <c r="FP46" s="506"/>
      <c r="FQ46" s="506"/>
      <c r="FR46" s="506"/>
      <c r="FS46" s="506"/>
      <c r="FT46" s="506"/>
      <c r="FU46" s="506"/>
      <c r="FV46" s="506"/>
      <c r="FW46" s="506"/>
      <c r="FX46" s="506"/>
      <c r="FY46" s="506"/>
      <c r="FZ46" s="506"/>
      <c r="GA46" s="506"/>
      <c r="GB46" s="506"/>
      <c r="GC46" s="506"/>
      <c r="GD46" s="506"/>
      <c r="GE46" s="506"/>
      <c r="GF46" s="506"/>
      <c r="GG46" s="506"/>
      <c r="GH46" s="506"/>
      <c r="GI46" s="506"/>
      <c r="GJ46" s="506"/>
      <c r="GK46" s="506"/>
      <c r="GL46" s="506"/>
      <c r="GM46" s="506"/>
      <c r="GN46" s="506"/>
      <c r="GO46" s="506"/>
      <c r="GP46" s="506"/>
      <c r="GQ46" s="506"/>
      <c r="GR46" s="506"/>
      <c r="GS46" s="506"/>
      <c r="GT46" s="506"/>
      <c r="GU46" s="506"/>
      <c r="GV46" s="506"/>
      <c r="GW46" s="506"/>
      <c r="GX46" s="506"/>
      <c r="GY46" s="506"/>
      <c r="GZ46" s="506"/>
      <c r="HA46" s="506"/>
      <c r="HB46" s="506"/>
      <c r="HC46" s="506"/>
      <c r="HD46" s="506"/>
      <c r="HE46" s="506"/>
      <c r="HF46" s="506"/>
      <c r="HG46" s="506"/>
      <c r="HH46" s="506"/>
      <c r="HI46" s="506"/>
      <c r="HJ46" s="506"/>
      <c r="HK46" s="506"/>
      <c r="HL46" s="506"/>
      <c r="HM46" s="506"/>
      <c r="HN46" s="506"/>
      <c r="HO46" s="506"/>
      <c r="HP46" s="506"/>
      <c r="HQ46" s="506"/>
      <c r="HR46" s="506"/>
      <c r="HS46" s="506"/>
      <c r="HT46" s="506"/>
      <c r="HU46" s="506"/>
      <c r="HV46" s="506"/>
      <c r="HW46" s="506"/>
      <c r="HX46" s="506"/>
      <c r="HY46" s="506"/>
      <c r="HZ46" s="506"/>
      <c r="IA46" s="506"/>
      <c r="IB46" s="506"/>
      <c r="IC46" s="506"/>
      <c r="ID46" s="506"/>
      <c r="IE46" s="506"/>
      <c r="IF46" s="506"/>
      <c r="IG46" s="506"/>
      <c r="IH46" s="506"/>
      <c r="II46" s="506"/>
      <c r="IJ46" s="506"/>
      <c r="IK46" s="506"/>
      <c r="IL46" s="506"/>
      <c r="IM46" s="506"/>
      <c r="IN46" s="506"/>
      <c r="IO46" s="506"/>
    </row>
    <row r="47" spans="1:249" ht="24">
      <c r="A47" s="514">
        <v>36</v>
      </c>
      <c r="B47" s="515" t="s">
        <v>667</v>
      </c>
      <c r="C47" s="515" t="s">
        <v>668</v>
      </c>
      <c r="D47" s="516">
        <v>125</v>
      </c>
      <c r="E47" s="516">
        <v>149</v>
      </c>
      <c r="F47" s="517">
        <f t="shared" si="0"/>
        <v>129.63</v>
      </c>
      <c r="G47" s="517">
        <f t="shared" si="1"/>
        <v>144.53</v>
      </c>
      <c r="H47" s="517">
        <f t="shared" si="2"/>
        <v>43.359</v>
      </c>
      <c r="I47" s="517">
        <f t="shared" si="3"/>
        <v>390.231</v>
      </c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6"/>
      <c r="BR47" s="506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6"/>
      <c r="CN47" s="506"/>
      <c r="CO47" s="506"/>
      <c r="CP47" s="506"/>
      <c r="CQ47" s="506"/>
      <c r="CR47" s="506"/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06"/>
      <c r="DD47" s="506"/>
      <c r="DE47" s="506"/>
      <c r="DF47" s="506"/>
      <c r="DG47" s="506"/>
      <c r="DH47" s="506"/>
      <c r="DI47" s="506"/>
      <c r="DJ47" s="506"/>
      <c r="DK47" s="506"/>
      <c r="DL47" s="506"/>
      <c r="DM47" s="506"/>
      <c r="DN47" s="506"/>
      <c r="DO47" s="506"/>
      <c r="DP47" s="506"/>
      <c r="DQ47" s="506"/>
      <c r="DR47" s="506"/>
      <c r="DS47" s="506"/>
      <c r="DT47" s="506"/>
      <c r="DU47" s="506"/>
      <c r="DV47" s="506"/>
      <c r="DW47" s="506"/>
      <c r="DX47" s="506"/>
      <c r="DY47" s="506"/>
      <c r="DZ47" s="506"/>
      <c r="EA47" s="506"/>
      <c r="EB47" s="506"/>
      <c r="EC47" s="506"/>
      <c r="ED47" s="506"/>
      <c r="EE47" s="506"/>
      <c r="EF47" s="506"/>
      <c r="EG47" s="506"/>
      <c r="EH47" s="506"/>
      <c r="EI47" s="506"/>
      <c r="EJ47" s="506"/>
      <c r="EK47" s="506"/>
      <c r="EL47" s="506"/>
      <c r="EM47" s="506"/>
      <c r="EN47" s="506"/>
      <c r="EO47" s="506"/>
      <c r="EP47" s="506"/>
      <c r="EQ47" s="506"/>
      <c r="ER47" s="506"/>
      <c r="ES47" s="506"/>
      <c r="ET47" s="506"/>
      <c r="EU47" s="506"/>
      <c r="EV47" s="506"/>
      <c r="EW47" s="506"/>
      <c r="EX47" s="506"/>
      <c r="EY47" s="506"/>
      <c r="EZ47" s="506"/>
      <c r="FA47" s="506"/>
      <c r="FB47" s="506"/>
      <c r="FC47" s="506"/>
      <c r="FD47" s="506"/>
      <c r="FE47" s="506"/>
      <c r="FF47" s="506"/>
      <c r="FG47" s="506"/>
      <c r="FH47" s="506"/>
      <c r="FI47" s="506"/>
      <c r="FJ47" s="506"/>
      <c r="FK47" s="506"/>
      <c r="FL47" s="506"/>
      <c r="FM47" s="506"/>
      <c r="FN47" s="506"/>
      <c r="FO47" s="506"/>
      <c r="FP47" s="506"/>
      <c r="FQ47" s="506"/>
      <c r="FR47" s="506"/>
      <c r="FS47" s="506"/>
      <c r="FT47" s="506"/>
      <c r="FU47" s="506"/>
      <c r="FV47" s="506"/>
      <c r="FW47" s="506"/>
      <c r="FX47" s="506"/>
      <c r="FY47" s="506"/>
      <c r="FZ47" s="506"/>
      <c r="GA47" s="506"/>
      <c r="GB47" s="506"/>
      <c r="GC47" s="506"/>
      <c r="GD47" s="506"/>
      <c r="GE47" s="506"/>
      <c r="GF47" s="506"/>
      <c r="GG47" s="506"/>
      <c r="GH47" s="506"/>
      <c r="GI47" s="506"/>
      <c r="GJ47" s="506"/>
      <c r="GK47" s="506"/>
      <c r="GL47" s="506"/>
      <c r="GM47" s="506"/>
      <c r="GN47" s="506"/>
      <c r="GO47" s="506"/>
      <c r="GP47" s="506"/>
      <c r="GQ47" s="506"/>
      <c r="GR47" s="506"/>
      <c r="GS47" s="506"/>
      <c r="GT47" s="506"/>
      <c r="GU47" s="506"/>
      <c r="GV47" s="506"/>
      <c r="GW47" s="506"/>
      <c r="GX47" s="506"/>
      <c r="GY47" s="506"/>
      <c r="GZ47" s="506"/>
      <c r="HA47" s="506"/>
      <c r="HB47" s="506"/>
      <c r="HC47" s="506"/>
      <c r="HD47" s="506"/>
      <c r="HE47" s="506"/>
      <c r="HF47" s="506"/>
      <c r="HG47" s="506"/>
      <c r="HH47" s="506"/>
      <c r="HI47" s="506"/>
      <c r="HJ47" s="506"/>
      <c r="HK47" s="506"/>
      <c r="HL47" s="506"/>
      <c r="HM47" s="506"/>
      <c r="HN47" s="506"/>
      <c r="HO47" s="506"/>
      <c r="HP47" s="506"/>
      <c r="HQ47" s="506"/>
      <c r="HR47" s="506"/>
      <c r="HS47" s="506"/>
      <c r="HT47" s="506"/>
      <c r="HU47" s="506"/>
      <c r="HV47" s="506"/>
      <c r="HW47" s="506"/>
      <c r="HX47" s="506"/>
      <c r="HY47" s="506"/>
      <c r="HZ47" s="506"/>
      <c r="IA47" s="506"/>
      <c r="IB47" s="506"/>
      <c r="IC47" s="506"/>
      <c r="ID47" s="506"/>
      <c r="IE47" s="506"/>
      <c r="IF47" s="506"/>
      <c r="IG47" s="506"/>
      <c r="IH47" s="506"/>
      <c r="II47" s="506"/>
      <c r="IJ47" s="506"/>
      <c r="IK47" s="506"/>
      <c r="IL47" s="506"/>
      <c r="IM47" s="506"/>
      <c r="IN47" s="506"/>
      <c r="IO47" s="506"/>
    </row>
    <row r="48" spans="1:249" ht="15" customHeight="1">
      <c r="A48" s="514">
        <v>37</v>
      </c>
      <c r="B48" s="515" t="s">
        <v>669</v>
      </c>
      <c r="C48" s="515" t="s">
        <v>670</v>
      </c>
      <c r="D48" s="516">
        <v>250</v>
      </c>
      <c r="E48" s="516">
        <v>220</v>
      </c>
      <c r="F48" s="517">
        <f t="shared" si="0"/>
        <v>191.4</v>
      </c>
      <c r="G48" s="517">
        <f t="shared" si="1"/>
        <v>213.4</v>
      </c>
      <c r="H48" s="517">
        <f t="shared" si="2"/>
        <v>64.02</v>
      </c>
      <c r="I48" s="517">
        <f t="shared" si="3"/>
        <v>576.18</v>
      </c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/>
      <c r="BN48" s="506"/>
      <c r="BO48" s="506"/>
      <c r="BP48" s="506"/>
      <c r="BQ48" s="506"/>
      <c r="BR48" s="506"/>
      <c r="BS48" s="506"/>
      <c r="BT48" s="506"/>
      <c r="BU48" s="506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506"/>
      <c r="CG48" s="506"/>
      <c r="CH48" s="506"/>
      <c r="CI48" s="506"/>
      <c r="CJ48" s="506"/>
      <c r="CK48" s="506"/>
      <c r="CL48" s="506"/>
      <c r="CM48" s="506"/>
      <c r="CN48" s="506"/>
      <c r="CO48" s="506"/>
      <c r="CP48" s="506"/>
      <c r="CQ48" s="506"/>
      <c r="CR48" s="506"/>
      <c r="CS48" s="506"/>
      <c r="CT48" s="506"/>
      <c r="CU48" s="506"/>
      <c r="CV48" s="506"/>
      <c r="CW48" s="506"/>
      <c r="CX48" s="506"/>
      <c r="CY48" s="506"/>
      <c r="CZ48" s="506"/>
      <c r="DA48" s="506"/>
      <c r="DB48" s="506"/>
      <c r="DC48" s="506"/>
      <c r="DD48" s="506"/>
      <c r="DE48" s="506"/>
      <c r="DF48" s="506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06"/>
      <c r="DX48" s="506"/>
      <c r="DY48" s="506"/>
      <c r="DZ48" s="506"/>
      <c r="EA48" s="506"/>
      <c r="EB48" s="506"/>
      <c r="EC48" s="506"/>
      <c r="ED48" s="506"/>
      <c r="EE48" s="506"/>
      <c r="EF48" s="506"/>
      <c r="EG48" s="506"/>
      <c r="EH48" s="506"/>
      <c r="EI48" s="506"/>
      <c r="EJ48" s="506"/>
      <c r="EK48" s="506"/>
      <c r="EL48" s="506"/>
      <c r="EM48" s="506"/>
      <c r="EN48" s="506"/>
      <c r="EO48" s="506"/>
      <c r="EP48" s="506"/>
      <c r="EQ48" s="506"/>
      <c r="ER48" s="506"/>
      <c r="ES48" s="506"/>
      <c r="ET48" s="506"/>
      <c r="EU48" s="506"/>
      <c r="EV48" s="506"/>
      <c r="EW48" s="506"/>
      <c r="EX48" s="506"/>
      <c r="EY48" s="506"/>
      <c r="EZ48" s="506"/>
      <c r="FA48" s="506"/>
      <c r="FB48" s="506"/>
      <c r="FC48" s="506"/>
      <c r="FD48" s="506"/>
      <c r="FE48" s="506"/>
      <c r="FF48" s="506"/>
      <c r="FG48" s="506"/>
      <c r="FH48" s="506"/>
      <c r="FI48" s="506"/>
      <c r="FJ48" s="506"/>
      <c r="FK48" s="506"/>
      <c r="FL48" s="506"/>
      <c r="FM48" s="506"/>
      <c r="FN48" s="506"/>
      <c r="FO48" s="506"/>
      <c r="FP48" s="506"/>
      <c r="FQ48" s="506"/>
      <c r="FR48" s="506"/>
      <c r="FS48" s="506"/>
      <c r="FT48" s="506"/>
      <c r="FU48" s="506"/>
      <c r="FV48" s="506"/>
      <c r="FW48" s="506"/>
      <c r="FX48" s="506"/>
      <c r="FY48" s="506"/>
      <c r="FZ48" s="506"/>
      <c r="GA48" s="506"/>
      <c r="GB48" s="506"/>
      <c r="GC48" s="506"/>
      <c r="GD48" s="506"/>
      <c r="GE48" s="506"/>
      <c r="GF48" s="506"/>
      <c r="GG48" s="506"/>
      <c r="GH48" s="506"/>
      <c r="GI48" s="506"/>
      <c r="GJ48" s="506"/>
      <c r="GK48" s="506"/>
      <c r="GL48" s="506"/>
      <c r="GM48" s="506"/>
      <c r="GN48" s="506"/>
      <c r="GO48" s="506"/>
      <c r="GP48" s="506"/>
      <c r="GQ48" s="506"/>
      <c r="GR48" s="506"/>
      <c r="GS48" s="506"/>
      <c r="GT48" s="506"/>
      <c r="GU48" s="506"/>
      <c r="GV48" s="506"/>
      <c r="GW48" s="506"/>
      <c r="GX48" s="506"/>
      <c r="GY48" s="506"/>
      <c r="GZ48" s="506"/>
      <c r="HA48" s="506"/>
      <c r="HB48" s="506"/>
      <c r="HC48" s="506"/>
      <c r="HD48" s="506"/>
      <c r="HE48" s="506"/>
      <c r="HF48" s="506"/>
      <c r="HG48" s="506"/>
      <c r="HH48" s="506"/>
      <c r="HI48" s="506"/>
      <c r="HJ48" s="506"/>
      <c r="HK48" s="506"/>
      <c r="HL48" s="506"/>
      <c r="HM48" s="506"/>
      <c r="HN48" s="506"/>
      <c r="HO48" s="506"/>
      <c r="HP48" s="506"/>
      <c r="HQ48" s="506"/>
      <c r="HR48" s="506"/>
      <c r="HS48" s="506"/>
      <c r="HT48" s="506"/>
      <c r="HU48" s="506"/>
      <c r="HV48" s="506"/>
      <c r="HW48" s="506"/>
      <c r="HX48" s="506"/>
      <c r="HY48" s="506"/>
      <c r="HZ48" s="506"/>
      <c r="IA48" s="506"/>
      <c r="IB48" s="506"/>
      <c r="IC48" s="506"/>
      <c r="ID48" s="506"/>
      <c r="IE48" s="506"/>
      <c r="IF48" s="506"/>
      <c r="IG48" s="506"/>
      <c r="IH48" s="506"/>
      <c r="II48" s="506"/>
      <c r="IJ48" s="506"/>
      <c r="IK48" s="506"/>
      <c r="IL48" s="506"/>
      <c r="IM48" s="506"/>
      <c r="IN48" s="506"/>
      <c r="IO48" s="506"/>
    </row>
    <row r="49" spans="1:249" ht="15" customHeight="1">
      <c r="A49" s="518">
        <v>38</v>
      </c>
      <c r="B49" s="515" t="s">
        <v>669</v>
      </c>
      <c r="C49" s="515" t="s">
        <v>671</v>
      </c>
      <c r="D49" s="516">
        <v>250</v>
      </c>
      <c r="E49" s="516">
        <v>220</v>
      </c>
      <c r="F49" s="517">
        <f t="shared" si="0"/>
        <v>191.4</v>
      </c>
      <c r="G49" s="517">
        <f t="shared" si="1"/>
        <v>213.4</v>
      </c>
      <c r="H49" s="517">
        <f t="shared" si="2"/>
        <v>64.02</v>
      </c>
      <c r="I49" s="517">
        <f t="shared" si="3"/>
        <v>576.18</v>
      </c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6"/>
      <c r="BI49" s="506"/>
      <c r="BJ49" s="506"/>
      <c r="BK49" s="506"/>
      <c r="BL49" s="506"/>
      <c r="BM49" s="506"/>
      <c r="BN49" s="506"/>
      <c r="BO49" s="506"/>
      <c r="BP49" s="506"/>
      <c r="BQ49" s="506"/>
      <c r="BR49" s="506"/>
      <c r="BS49" s="506"/>
      <c r="BT49" s="506"/>
      <c r="BU49" s="506"/>
      <c r="BV49" s="506"/>
      <c r="BW49" s="506"/>
      <c r="BX49" s="506"/>
      <c r="BY49" s="506"/>
      <c r="BZ49" s="506"/>
      <c r="CA49" s="506"/>
      <c r="CB49" s="506"/>
      <c r="CC49" s="506"/>
      <c r="CD49" s="506"/>
      <c r="CE49" s="506"/>
      <c r="CF49" s="506"/>
      <c r="CG49" s="506"/>
      <c r="CH49" s="506"/>
      <c r="CI49" s="506"/>
      <c r="CJ49" s="506"/>
      <c r="CK49" s="506"/>
      <c r="CL49" s="506"/>
      <c r="CM49" s="506"/>
      <c r="CN49" s="506"/>
      <c r="CO49" s="506"/>
      <c r="CP49" s="506"/>
      <c r="CQ49" s="506"/>
      <c r="CR49" s="506"/>
      <c r="CS49" s="506"/>
      <c r="CT49" s="506"/>
      <c r="CU49" s="506"/>
      <c r="CV49" s="506"/>
      <c r="CW49" s="506"/>
      <c r="CX49" s="506"/>
      <c r="CY49" s="506"/>
      <c r="CZ49" s="506"/>
      <c r="DA49" s="506"/>
      <c r="DB49" s="506"/>
      <c r="DC49" s="506"/>
      <c r="DD49" s="506"/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/>
      <c r="DP49" s="506"/>
      <c r="DQ49" s="506"/>
      <c r="DR49" s="506"/>
      <c r="DS49" s="506"/>
      <c r="DT49" s="506"/>
      <c r="DU49" s="506"/>
      <c r="DV49" s="506"/>
      <c r="DW49" s="506"/>
      <c r="DX49" s="506"/>
      <c r="DY49" s="506"/>
      <c r="DZ49" s="506"/>
      <c r="EA49" s="506"/>
      <c r="EB49" s="506"/>
      <c r="EC49" s="506"/>
      <c r="ED49" s="506"/>
      <c r="EE49" s="506"/>
      <c r="EF49" s="506"/>
      <c r="EG49" s="506"/>
      <c r="EH49" s="506"/>
      <c r="EI49" s="506"/>
      <c r="EJ49" s="506"/>
      <c r="EK49" s="506"/>
      <c r="EL49" s="506"/>
      <c r="EM49" s="506"/>
      <c r="EN49" s="506"/>
      <c r="EO49" s="506"/>
      <c r="EP49" s="506"/>
      <c r="EQ49" s="506"/>
      <c r="ER49" s="506"/>
      <c r="ES49" s="506"/>
      <c r="ET49" s="506"/>
      <c r="EU49" s="506"/>
      <c r="EV49" s="506"/>
      <c r="EW49" s="506"/>
      <c r="EX49" s="506"/>
      <c r="EY49" s="506"/>
      <c r="EZ49" s="506"/>
      <c r="FA49" s="506"/>
      <c r="FB49" s="506"/>
      <c r="FC49" s="506"/>
      <c r="FD49" s="506"/>
      <c r="FE49" s="506"/>
      <c r="FF49" s="506"/>
      <c r="FG49" s="506"/>
      <c r="FH49" s="506"/>
      <c r="FI49" s="506"/>
      <c r="FJ49" s="506"/>
      <c r="FK49" s="506"/>
      <c r="FL49" s="506"/>
      <c r="FM49" s="506"/>
      <c r="FN49" s="506"/>
      <c r="FO49" s="506"/>
      <c r="FP49" s="506"/>
      <c r="FQ49" s="506"/>
      <c r="FR49" s="506"/>
      <c r="FS49" s="506"/>
      <c r="FT49" s="506"/>
      <c r="FU49" s="506"/>
      <c r="FV49" s="506"/>
      <c r="FW49" s="506"/>
      <c r="FX49" s="506"/>
      <c r="FY49" s="506"/>
      <c r="FZ49" s="506"/>
      <c r="GA49" s="506"/>
      <c r="GB49" s="506"/>
      <c r="GC49" s="506"/>
      <c r="GD49" s="506"/>
      <c r="GE49" s="506"/>
      <c r="GF49" s="506"/>
      <c r="GG49" s="506"/>
      <c r="GH49" s="506"/>
      <c r="GI49" s="506"/>
      <c r="GJ49" s="506"/>
      <c r="GK49" s="506"/>
      <c r="GL49" s="506"/>
      <c r="GM49" s="506"/>
      <c r="GN49" s="506"/>
      <c r="GO49" s="506"/>
      <c r="GP49" s="506"/>
      <c r="GQ49" s="506"/>
      <c r="GR49" s="506"/>
      <c r="GS49" s="506"/>
      <c r="GT49" s="506"/>
      <c r="GU49" s="506"/>
      <c r="GV49" s="506"/>
      <c r="GW49" s="506"/>
      <c r="GX49" s="506"/>
      <c r="GY49" s="506"/>
      <c r="GZ49" s="506"/>
      <c r="HA49" s="506"/>
      <c r="HB49" s="506"/>
      <c r="HC49" s="506"/>
      <c r="HD49" s="506"/>
      <c r="HE49" s="506"/>
      <c r="HF49" s="506"/>
      <c r="HG49" s="506"/>
      <c r="HH49" s="506"/>
      <c r="HI49" s="506"/>
      <c r="HJ49" s="506"/>
      <c r="HK49" s="506"/>
      <c r="HL49" s="506"/>
      <c r="HM49" s="506"/>
      <c r="HN49" s="506"/>
      <c r="HO49" s="506"/>
      <c r="HP49" s="506"/>
      <c r="HQ49" s="506"/>
      <c r="HR49" s="506"/>
      <c r="HS49" s="506"/>
      <c r="HT49" s="506"/>
      <c r="HU49" s="506"/>
      <c r="HV49" s="506"/>
      <c r="HW49" s="506"/>
      <c r="HX49" s="506"/>
      <c r="HY49" s="506"/>
      <c r="HZ49" s="506"/>
      <c r="IA49" s="506"/>
      <c r="IB49" s="506"/>
      <c r="IC49" s="506"/>
      <c r="ID49" s="506"/>
      <c r="IE49" s="506"/>
      <c r="IF49" s="506"/>
      <c r="IG49" s="506"/>
      <c r="IH49" s="506"/>
      <c r="II49" s="506"/>
      <c r="IJ49" s="506"/>
      <c r="IK49" s="506"/>
      <c r="IL49" s="506"/>
      <c r="IM49" s="506"/>
      <c r="IN49" s="506"/>
      <c r="IO49" s="506"/>
    </row>
    <row r="50" spans="1:249" ht="15" customHeight="1">
      <c r="A50" s="514">
        <v>39</v>
      </c>
      <c r="B50" s="515" t="s">
        <v>669</v>
      </c>
      <c r="C50" s="515" t="s">
        <v>672</v>
      </c>
      <c r="D50" s="516">
        <v>250</v>
      </c>
      <c r="E50" s="516">
        <v>220</v>
      </c>
      <c r="F50" s="517">
        <f t="shared" si="0"/>
        <v>191.4</v>
      </c>
      <c r="G50" s="517">
        <f t="shared" si="1"/>
        <v>213.4</v>
      </c>
      <c r="H50" s="517">
        <f t="shared" si="2"/>
        <v>64.02</v>
      </c>
      <c r="I50" s="517">
        <f t="shared" si="3"/>
        <v>576.18</v>
      </c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G50" s="506"/>
      <c r="BH50" s="506"/>
      <c r="BI50" s="506"/>
      <c r="BJ50" s="506"/>
      <c r="BK50" s="506"/>
      <c r="BL50" s="506"/>
      <c r="BM50" s="506"/>
      <c r="BN50" s="506"/>
      <c r="BO50" s="506"/>
      <c r="BP50" s="506"/>
      <c r="BQ50" s="506"/>
      <c r="BR50" s="506"/>
      <c r="BS50" s="506"/>
      <c r="BT50" s="506"/>
      <c r="BU50" s="506"/>
      <c r="BV50" s="506"/>
      <c r="BW50" s="506"/>
      <c r="BX50" s="506"/>
      <c r="BY50" s="506"/>
      <c r="BZ50" s="506"/>
      <c r="CA50" s="506"/>
      <c r="CB50" s="506"/>
      <c r="CC50" s="506"/>
      <c r="CD50" s="506"/>
      <c r="CE50" s="506"/>
      <c r="CF50" s="506"/>
      <c r="CG50" s="506"/>
      <c r="CH50" s="506"/>
      <c r="CI50" s="506"/>
      <c r="CJ50" s="506"/>
      <c r="CK50" s="506"/>
      <c r="CL50" s="506"/>
      <c r="CM50" s="506"/>
      <c r="CN50" s="506"/>
      <c r="CO50" s="506"/>
      <c r="CP50" s="506"/>
      <c r="CQ50" s="506"/>
      <c r="CR50" s="506"/>
      <c r="CS50" s="506"/>
      <c r="CT50" s="506"/>
      <c r="CU50" s="506"/>
      <c r="CV50" s="506"/>
      <c r="CW50" s="506"/>
      <c r="CX50" s="506"/>
      <c r="CY50" s="506"/>
      <c r="CZ50" s="506"/>
      <c r="DA50" s="506"/>
      <c r="DB50" s="506"/>
      <c r="DC50" s="506"/>
      <c r="DD50" s="506"/>
      <c r="DE50" s="506"/>
      <c r="DF50" s="506"/>
      <c r="DG50" s="506"/>
      <c r="DH50" s="506"/>
      <c r="DI50" s="506"/>
      <c r="DJ50" s="506"/>
      <c r="DK50" s="506"/>
      <c r="DL50" s="506"/>
      <c r="DM50" s="506"/>
      <c r="DN50" s="506"/>
      <c r="DO50" s="506"/>
      <c r="DP50" s="506"/>
      <c r="DQ50" s="506"/>
      <c r="DR50" s="506"/>
      <c r="DS50" s="506"/>
      <c r="DT50" s="506"/>
      <c r="DU50" s="506"/>
      <c r="DV50" s="506"/>
      <c r="DW50" s="506"/>
      <c r="DX50" s="506"/>
      <c r="DY50" s="506"/>
      <c r="DZ50" s="506"/>
      <c r="EA50" s="506"/>
      <c r="EB50" s="506"/>
      <c r="EC50" s="506"/>
      <c r="ED50" s="506"/>
      <c r="EE50" s="506"/>
      <c r="EF50" s="506"/>
      <c r="EG50" s="506"/>
      <c r="EH50" s="506"/>
      <c r="EI50" s="506"/>
      <c r="EJ50" s="506"/>
      <c r="EK50" s="506"/>
      <c r="EL50" s="506"/>
      <c r="EM50" s="506"/>
      <c r="EN50" s="506"/>
      <c r="EO50" s="506"/>
      <c r="EP50" s="506"/>
      <c r="EQ50" s="506"/>
      <c r="ER50" s="506"/>
      <c r="ES50" s="506"/>
      <c r="ET50" s="506"/>
      <c r="EU50" s="506"/>
      <c r="EV50" s="506"/>
      <c r="EW50" s="506"/>
      <c r="EX50" s="506"/>
      <c r="EY50" s="506"/>
      <c r="EZ50" s="506"/>
      <c r="FA50" s="506"/>
      <c r="FB50" s="506"/>
      <c r="FC50" s="506"/>
      <c r="FD50" s="506"/>
      <c r="FE50" s="506"/>
      <c r="FF50" s="506"/>
      <c r="FG50" s="506"/>
      <c r="FH50" s="506"/>
      <c r="FI50" s="506"/>
      <c r="FJ50" s="506"/>
      <c r="FK50" s="506"/>
      <c r="FL50" s="506"/>
      <c r="FM50" s="506"/>
      <c r="FN50" s="506"/>
      <c r="FO50" s="506"/>
      <c r="FP50" s="506"/>
      <c r="FQ50" s="506"/>
      <c r="FR50" s="506"/>
      <c r="FS50" s="506"/>
      <c r="FT50" s="506"/>
      <c r="FU50" s="506"/>
      <c r="FV50" s="506"/>
      <c r="FW50" s="506"/>
      <c r="FX50" s="506"/>
      <c r="FY50" s="506"/>
      <c r="FZ50" s="506"/>
      <c r="GA50" s="506"/>
      <c r="GB50" s="506"/>
      <c r="GC50" s="506"/>
      <c r="GD50" s="506"/>
      <c r="GE50" s="506"/>
      <c r="GF50" s="506"/>
      <c r="GG50" s="506"/>
      <c r="GH50" s="506"/>
      <c r="GI50" s="506"/>
      <c r="GJ50" s="506"/>
      <c r="GK50" s="506"/>
      <c r="GL50" s="506"/>
      <c r="GM50" s="506"/>
      <c r="GN50" s="506"/>
      <c r="GO50" s="506"/>
      <c r="GP50" s="506"/>
      <c r="GQ50" s="506"/>
      <c r="GR50" s="506"/>
      <c r="GS50" s="506"/>
      <c r="GT50" s="506"/>
      <c r="GU50" s="506"/>
      <c r="GV50" s="506"/>
      <c r="GW50" s="506"/>
      <c r="GX50" s="506"/>
      <c r="GY50" s="506"/>
      <c r="GZ50" s="506"/>
      <c r="HA50" s="506"/>
      <c r="HB50" s="506"/>
      <c r="HC50" s="506"/>
      <c r="HD50" s="506"/>
      <c r="HE50" s="506"/>
      <c r="HF50" s="506"/>
      <c r="HG50" s="506"/>
      <c r="HH50" s="506"/>
      <c r="HI50" s="506"/>
      <c r="HJ50" s="506"/>
      <c r="HK50" s="506"/>
      <c r="HL50" s="506"/>
      <c r="HM50" s="506"/>
      <c r="HN50" s="506"/>
      <c r="HO50" s="506"/>
      <c r="HP50" s="506"/>
      <c r="HQ50" s="506"/>
      <c r="HR50" s="506"/>
      <c r="HS50" s="506"/>
      <c r="HT50" s="506"/>
      <c r="HU50" s="506"/>
      <c r="HV50" s="506"/>
      <c r="HW50" s="506"/>
      <c r="HX50" s="506"/>
      <c r="HY50" s="506"/>
      <c r="HZ50" s="506"/>
      <c r="IA50" s="506"/>
      <c r="IB50" s="506"/>
      <c r="IC50" s="506"/>
      <c r="ID50" s="506"/>
      <c r="IE50" s="506"/>
      <c r="IF50" s="506"/>
      <c r="IG50" s="506"/>
      <c r="IH50" s="506"/>
      <c r="II50" s="506"/>
      <c r="IJ50" s="506"/>
      <c r="IK50" s="506"/>
      <c r="IL50" s="506"/>
      <c r="IM50" s="506"/>
      <c r="IN50" s="506"/>
      <c r="IO50" s="506"/>
    </row>
    <row r="51" spans="1:249" ht="24">
      <c r="A51" s="514">
        <v>40</v>
      </c>
      <c r="B51" s="515" t="s">
        <v>673</v>
      </c>
      <c r="C51" s="515" t="s">
        <v>674</v>
      </c>
      <c r="D51" s="516">
        <v>60</v>
      </c>
      <c r="E51" s="516">
        <v>42</v>
      </c>
      <c r="F51" s="517">
        <f t="shared" si="0"/>
        <v>36.54</v>
      </c>
      <c r="G51" s="517">
        <f t="shared" si="1"/>
        <v>40.74</v>
      </c>
      <c r="H51" s="517">
        <f t="shared" si="2"/>
        <v>12.222</v>
      </c>
      <c r="I51" s="517">
        <f t="shared" si="3"/>
        <v>109.99799999999999</v>
      </c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06"/>
      <c r="BI51" s="506"/>
      <c r="BJ51" s="506"/>
      <c r="BK51" s="506"/>
      <c r="BL51" s="506"/>
      <c r="BM51" s="506"/>
      <c r="BN51" s="506"/>
      <c r="BO51" s="506"/>
      <c r="BP51" s="506"/>
      <c r="BQ51" s="506"/>
      <c r="BR51" s="506"/>
      <c r="BS51" s="506"/>
      <c r="BT51" s="506"/>
      <c r="BU51" s="506"/>
      <c r="BV51" s="506"/>
      <c r="BW51" s="506"/>
      <c r="BX51" s="506"/>
      <c r="BY51" s="506"/>
      <c r="BZ51" s="506"/>
      <c r="CA51" s="506"/>
      <c r="CB51" s="506"/>
      <c r="CC51" s="506"/>
      <c r="CD51" s="506"/>
      <c r="CE51" s="506"/>
      <c r="CF51" s="506"/>
      <c r="CG51" s="506"/>
      <c r="CH51" s="506"/>
      <c r="CI51" s="506"/>
      <c r="CJ51" s="506"/>
      <c r="CK51" s="506"/>
      <c r="CL51" s="506"/>
      <c r="CM51" s="506"/>
      <c r="CN51" s="506"/>
      <c r="CO51" s="506"/>
      <c r="CP51" s="506"/>
      <c r="CQ51" s="506"/>
      <c r="CR51" s="506"/>
      <c r="CS51" s="506"/>
      <c r="CT51" s="506"/>
      <c r="CU51" s="506"/>
      <c r="CV51" s="506"/>
      <c r="CW51" s="506"/>
      <c r="CX51" s="506"/>
      <c r="CY51" s="506"/>
      <c r="CZ51" s="506"/>
      <c r="DA51" s="506"/>
      <c r="DB51" s="506"/>
      <c r="DC51" s="506"/>
      <c r="DD51" s="506"/>
      <c r="DE51" s="506"/>
      <c r="DF51" s="506"/>
      <c r="DG51" s="506"/>
      <c r="DH51" s="506"/>
      <c r="DI51" s="506"/>
      <c r="DJ51" s="506"/>
      <c r="DK51" s="506"/>
      <c r="DL51" s="506"/>
      <c r="DM51" s="506"/>
      <c r="DN51" s="506"/>
      <c r="DO51" s="506"/>
      <c r="DP51" s="506"/>
      <c r="DQ51" s="506"/>
      <c r="DR51" s="506"/>
      <c r="DS51" s="506"/>
      <c r="DT51" s="506"/>
      <c r="DU51" s="506"/>
      <c r="DV51" s="506"/>
      <c r="DW51" s="506"/>
      <c r="DX51" s="506"/>
      <c r="DY51" s="506"/>
      <c r="DZ51" s="506"/>
      <c r="EA51" s="506"/>
      <c r="EB51" s="506"/>
      <c r="EC51" s="506"/>
      <c r="ED51" s="506"/>
      <c r="EE51" s="506"/>
      <c r="EF51" s="506"/>
      <c r="EG51" s="506"/>
      <c r="EH51" s="506"/>
      <c r="EI51" s="506"/>
      <c r="EJ51" s="506"/>
      <c r="EK51" s="506"/>
      <c r="EL51" s="506"/>
      <c r="EM51" s="506"/>
      <c r="EN51" s="506"/>
      <c r="EO51" s="506"/>
      <c r="EP51" s="506"/>
      <c r="EQ51" s="506"/>
      <c r="ER51" s="506"/>
      <c r="ES51" s="506"/>
      <c r="ET51" s="506"/>
      <c r="EU51" s="506"/>
      <c r="EV51" s="506"/>
      <c r="EW51" s="506"/>
      <c r="EX51" s="506"/>
      <c r="EY51" s="506"/>
      <c r="EZ51" s="506"/>
      <c r="FA51" s="506"/>
      <c r="FB51" s="506"/>
      <c r="FC51" s="506"/>
      <c r="FD51" s="506"/>
      <c r="FE51" s="506"/>
      <c r="FF51" s="506"/>
      <c r="FG51" s="506"/>
      <c r="FH51" s="506"/>
      <c r="FI51" s="506"/>
      <c r="FJ51" s="506"/>
      <c r="FK51" s="506"/>
      <c r="FL51" s="506"/>
      <c r="FM51" s="506"/>
      <c r="FN51" s="506"/>
      <c r="FO51" s="506"/>
      <c r="FP51" s="506"/>
      <c r="FQ51" s="506"/>
      <c r="FR51" s="506"/>
      <c r="FS51" s="506"/>
      <c r="FT51" s="506"/>
      <c r="FU51" s="506"/>
      <c r="FV51" s="506"/>
      <c r="FW51" s="506"/>
      <c r="FX51" s="506"/>
      <c r="FY51" s="506"/>
      <c r="FZ51" s="506"/>
      <c r="GA51" s="506"/>
      <c r="GB51" s="506"/>
      <c r="GC51" s="506"/>
      <c r="GD51" s="506"/>
      <c r="GE51" s="506"/>
      <c r="GF51" s="506"/>
      <c r="GG51" s="506"/>
      <c r="GH51" s="506"/>
      <c r="GI51" s="506"/>
      <c r="GJ51" s="506"/>
      <c r="GK51" s="506"/>
      <c r="GL51" s="506"/>
      <c r="GM51" s="506"/>
      <c r="GN51" s="506"/>
      <c r="GO51" s="506"/>
      <c r="GP51" s="506"/>
      <c r="GQ51" s="506"/>
      <c r="GR51" s="506"/>
      <c r="GS51" s="506"/>
      <c r="GT51" s="506"/>
      <c r="GU51" s="506"/>
      <c r="GV51" s="506"/>
      <c r="GW51" s="506"/>
      <c r="GX51" s="506"/>
      <c r="GY51" s="506"/>
      <c r="GZ51" s="506"/>
      <c r="HA51" s="506"/>
      <c r="HB51" s="506"/>
      <c r="HC51" s="506"/>
      <c r="HD51" s="506"/>
      <c r="HE51" s="506"/>
      <c r="HF51" s="506"/>
      <c r="HG51" s="506"/>
      <c r="HH51" s="506"/>
      <c r="HI51" s="506"/>
      <c r="HJ51" s="506"/>
      <c r="HK51" s="506"/>
      <c r="HL51" s="506"/>
      <c r="HM51" s="506"/>
      <c r="HN51" s="506"/>
      <c r="HO51" s="506"/>
      <c r="HP51" s="506"/>
      <c r="HQ51" s="506"/>
      <c r="HR51" s="506"/>
      <c r="HS51" s="506"/>
      <c r="HT51" s="506"/>
      <c r="HU51" s="506"/>
      <c r="HV51" s="506"/>
      <c r="HW51" s="506"/>
      <c r="HX51" s="506"/>
      <c r="HY51" s="506"/>
      <c r="HZ51" s="506"/>
      <c r="IA51" s="506"/>
      <c r="IB51" s="506"/>
      <c r="IC51" s="506"/>
      <c r="ID51" s="506"/>
      <c r="IE51" s="506"/>
      <c r="IF51" s="506"/>
      <c r="IG51" s="506"/>
      <c r="IH51" s="506"/>
      <c r="II51" s="506"/>
      <c r="IJ51" s="506"/>
      <c r="IK51" s="506"/>
      <c r="IL51" s="506"/>
      <c r="IM51" s="506"/>
      <c r="IN51" s="506"/>
      <c r="IO51" s="506"/>
    </row>
    <row r="52" spans="1:249" ht="24">
      <c r="A52" s="518">
        <v>41</v>
      </c>
      <c r="B52" s="515" t="s">
        <v>675</v>
      </c>
      <c r="C52" s="515" t="s">
        <v>676</v>
      </c>
      <c r="D52" s="516">
        <v>200</v>
      </c>
      <c r="E52" s="516">
        <v>150</v>
      </c>
      <c r="F52" s="517">
        <f t="shared" si="0"/>
        <v>130.5</v>
      </c>
      <c r="G52" s="517">
        <f t="shared" si="1"/>
        <v>145.5</v>
      </c>
      <c r="H52" s="517">
        <f t="shared" si="2"/>
        <v>43.65</v>
      </c>
      <c r="I52" s="517">
        <f t="shared" si="3"/>
        <v>392.84999999999997</v>
      </c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  <c r="AA52" s="506"/>
      <c r="AB52" s="506"/>
      <c r="AC52" s="506"/>
      <c r="AD52" s="506"/>
      <c r="AE52" s="506"/>
      <c r="AF52" s="506"/>
      <c r="AG52" s="506"/>
      <c r="AH52" s="506"/>
      <c r="AI52" s="506"/>
      <c r="AJ52" s="506"/>
      <c r="AK52" s="506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  <c r="BA52" s="506"/>
      <c r="BB52" s="506"/>
      <c r="BC52" s="506"/>
      <c r="BD52" s="506"/>
      <c r="BE52" s="506"/>
      <c r="BF52" s="506"/>
      <c r="BG52" s="506"/>
      <c r="BH52" s="506"/>
      <c r="BI52" s="506"/>
      <c r="BJ52" s="506"/>
      <c r="BK52" s="506"/>
      <c r="BL52" s="506"/>
      <c r="BM52" s="506"/>
      <c r="BN52" s="506"/>
      <c r="BO52" s="506"/>
      <c r="BP52" s="506"/>
      <c r="BQ52" s="506"/>
      <c r="BR52" s="506"/>
      <c r="BS52" s="506"/>
      <c r="BT52" s="506"/>
      <c r="BU52" s="506"/>
      <c r="BV52" s="506"/>
      <c r="BW52" s="506"/>
      <c r="BX52" s="506"/>
      <c r="BY52" s="506"/>
      <c r="BZ52" s="506"/>
      <c r="CA52" s="506"/>
      <c r="CB52" s="506"/>
      <c r="CC52" s="506"/>
      <c r="CD52" s="506"/>
      <c r="CE52" s="506"/>
      <c r="CF52" s="506"/>
      <c r="CG52" s="506"/>
      <c r="CH52" s="506"/>
      <c r="CI52" s="506"/>
      <c r="CJ52" s="506"/>
      <c r="CK52" s="506"/>
      <c r="CL52" s="506"/>
      <c r="CM52" s="506"/>
      <c r="CN52" s="506"/>
      <c r="CO52" s="506"/>
      <c r="CP52" s="506"/>
      <c r="CQ52" s="506"/>
      <c r="CR52" s="506"/>
      <c r="CS52" s="506"/>
      <c r="CT52" s="506"/>
      <c r="CU52" s="506"/>
      <c r="CV52" s="506"/>
      <c r="CW52" s="506"/>
      <c r="CX52" s="506"/>
      <c r="CY52" s="506"/>
      <c r="CZ52" s="506"/>
      <c r="DA52" s="506"/>
      <c r="DB52" s="506"/>
      <c r="DC52" s="506"/>
      <c r="DD52" s="506"/>
      <c r="DE52" s="506"/>
      <c r="DF52" s="506"/>
      <c r="DG52" s="506"/>
      <c r="DH52" s="506"/>
      <c r="DI52" s="506"/>
      <c r="DJ52" s="506"/>
      <c r="DK52" s="506"/>
      <c r="DL52" s="506"/>
      <c r="DM52" s="506"/>
      <c r="DN52" s="506"/>
      <c r="DO52" s="506"/>
      <c r="DP52" s="506"/>
      <c r="DQ52" s="506"/>
      <c r="DR52" s="506"/>
      <c r="DS52" s="506"/>
      <c r="DT52" s="506"/>
      <c r="DU52" s="506"/>
      <c r="DV52" s="506"/>
      <c r="DW52" s="506"/>
      <c r="DX52" s="506"/>
      <c r="DY52" s="506"/>
      <c r="DZ52" s="506"/>
      <c r="EA52" s="506"/>
      <c r="EB52" s="506"/>
      <c r="EC52" s="506"/>
      <c r="ED52" s="506"/>
      <c r="EE52" s="506"/>
      <c r="EF52" s="506"/>
      <c r="EG52" s="506"/>
      <c r="EH52" s="506"/>
      <c r="EI52" s="506"/>
      <c r="EJ52" s="506"/>
      <c r="EK52" s="506"/>
      <c r="EL52" s="506"/>
      <c r="EM52" s="506"/>
      <c r="EN52" s="506"/>
      <c r="EO52" s="506"/>
      <c r="EP52" s="506"/>
      <c r="EQ52" s="506"/>
      <c r="ER52" s="506"/>
      <c r="ES52" s="506"/>
      <c r="ET52" s="506"/>
      <c r="EU52" s="506"/>
      <c r="EV52" s="506"/>
      <c r="EW52" s="506"/>
      <c r="EX52" s="506"/>
      <c r="EY52" s="506"/>
      <c r="EZ52" s="506"/>
      <c r="FA52" s="506"/>
      <c r="FB52" s="506"/>
      <c r="FC52" s="506"/>
      <c r="FD52" s="506"/>
      <c r="FE52" s="506"/>
      <c r="FF52" s="506"/>
      <c r="FG52" s="506"/>
      <c r="FH52" s="506"/>
      <c r="FI52" s="506"/>
      <c r="FJ52" s="506"/>
      <c r="FK52" s="506"/>
      <c r="FL52" s="506"/>
      <c r="FM52" s="506"/>
      <c r="FN52" s="506"/>
      <c r="FO52" s="506"/>
      <c r="FP52" s="506"/>
      <c r="FQ52" s="506"/>
      <c r="FR52" s="506"/>
      <c r="FS52" s="506"/>
      <c r="FT52" s="506"/>
      <c r="FU52" s="506"/>
      <c r="FV52" s="506"/>
      <c r="FW52" s="506"/>
      <c r="FX52" s="506"/>
      <c r="FY52" s="506"/>
      <c r="FZ52" s="506"/>
      <c r="GA52" s="506"/>
      <c r="GB52" s="506"/>
      <c r="GC52" s="506"/>
      <c r="GD52" s="506"/>
      <c r="GE52" s="506"/>
      <c r="GF52" s="506"/>
      <c r="GG52" s="506"/>
      <c r="GH52" s="506"/>
      <c r="GI52" s="506"/>
      <c r="GJ52" s="506"/>
      <c r="GK52" s="506"/>
      <c r="GL52" s="506"/>
      <c r="GM52" s="506"/>
      <c r="GN52" s="506"/>
      <c r="GO52" s="506"/>
      <c r="GP52" s="506"/>
      <c r="GQ52" s="506"/>
      <c r="GR52" s="506"/>
      <c r="GS52" s="506"/>
      <c r="GT52" s="506"/>
      <c r="GU52" s="506"/>
      <c r="GV52" s="506"/>
      <c r="GW52" s="506"/>
      <c r="GX52" s="506"/>
      <c r="GY52" s="506"/>
      <c r="GZ52" s="506"/>
      <c r="HA52" s="506"/>
      <c r="HB52" s="506"/>
      <c r="HC52" s="506"/>
      <c r="HD52" s="506"/>
      <c r="HE52" s="506"/>
      <c r="HF52" s="506"/>
      <c r="HG52" s="506"/>
      <c r="HH52" s="506"/>
      <c r="HI52" s="506"/>
      <c r="HJ52" s="506"/>
      <c r="HK52" s="506"/>
      <c r="HL52" s="506"/>
      <c r="HM52" s="506"/>
      <c r="HN52" s="506"/>
      <c r="HO52" s="506"/>
      <c r="HP52" s="506"/>
      <c r="HQ52" s="506"/>
      <c r="HR52" s="506"/>
      <c r="HS52" s="506"/>
      <c r="HT52" s="506"/>
      <c r="HU52" s="506"/>
      <c r="HV52" s="506"/>
      <c r="HW52" s="506"/>
      <c r="HX52" s="506"/>
      <c r="HY52" s="506"/>
      <c r="HZ52" s="506"/>
      <c r="IA52" s="506"/>
      <c r="IB52" s="506"/>
      <c r="IC52" s="506"/>
      <c r="ID52" s="506"/>
      <c r="IE52" s="506"/>
      <c r="IF52" s="506"/>
      <c r="IG52" s="506"/>
      <c r="IH52" s="506"/>
      <c r="II52" s="506"/>
      <c r="IJ52" s="506"/>
      <c r="IK52" s="506"/>
      <c r="IL52" s="506"/>
      <c r="IM52" s="506"/>
      <c r="IN52" s="506"/>
      <c r="IO52" s="506"/>
    </row>
    <row r="53" spans="1:249" ht="24">
      <c r="A53" s="514">
        <v>42</v>
      </c>
      <c r="B53" s="515" t="s">
        <v>675</v>
      </c>
      <c r="C53" s="515" t="s">
        <v>677</v>
      </c>
      <c r="D53" s="516">
        <v>200</v>
      </c>
      <c r="E53" s="516">
        <v>150</v>
      </c>
      <c r="F53" s="517">
        <f t="shared" si="0"/>
        <v>130.5</v>
      </c>
      <c r="G53" s="517">
        <f t="shared" si="1"/>
        <v>145.5</v>
      </c>
      <c r="H53" s="517">
        <f t="shared" si="2"/>
        <v>43.65</v>
      </c>
      <c r="I53" s="517">
        <f t="shared" si="3"/>
        <v>392.84999999999997</v>
      </c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506"/>
      <c r="W53" s="506"/>
      <c r="X53" s="506"/>
      <c r="Y53" s="506"/>
      <c r="Z53" s="506"/>
      <c r="AA53" s="506"/>
      <c r="AB53" s="506"/>
      <c r="AC53" s="506"/>
      <c r="AD53" s="506"/>
      <c r="AE53" s="506"/>
      <c r="AF53" s="506"/>
      <c r="AG53" s="506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  <c r="BA53" s="506"/>
      <c r="BB53" s="506"/>
      <c r="BC53" s="506"/>
      <c r="BD53" s="506"/>
      <c r="BE53" s="506"/>
      <c r="BF53" s="506"/>
      <c r="BG53" s="506"/>
      <c r="BH53" s="506"/>
      <c r="BI53" s="506"/>
      <c r="BJ53" s="506"/>
      <c r="BK53" s="506"/>
      <c r="BL53" s="506"/>
      <c r="BM53" s="506"/>
      <c r="BN53" s="506"/>
      <c r="BO53" s="506"/>
      <c r="BP53" s="506"/>
      <c r="BQ53" s="506"/>
      <c r="BR53" s="506"/>
      <c r="BS53" s="506"/>
      <c r="BT53" s="506"/>
      <c r="BU53" s="506"/>
      <c r="BV53" s="506"/>
      <c r="BW53" s="506"/>
      <c r="BX53" s="506"/>
      <c r="BY53" s="506"/>
      <c r="BZ53" s="506"/>
      <c r="CA53" s="506"/>
      <c r="CB53" s="506"/>
      <c r="CC53" s="506"/>
      <c r="CD53" s="506"/>
      <c r="CE53" s="506"/>
      <c r="CF53" s="506"/>
      <c r="CG53" s="506"/>
      <c r="CH53" s="506"/>
      <c r="CI53" s="506"/>
      <c r="CJ53" s="506"/>
      <c r="CK53" s="506"/>
      <c r="CL53" s="506"/>
      <c r="CM53" s="506"/>
      <c r="CN53" s="506"/>
      <c r="CO53" s="506"/>
      <c r="CP53" s="506"/>
      <c r="CQ53" s="506"/>
      <c r="CR53" s="506"/>
      <c r="CS53" s="506"/>
      <c r="CT53" s="506"/>
      <c r="CU53" s="506"/>
      <c r="CV53" s="506"/>
      <c r="CW53" s="506"/>
      <c r="CX53" s="506"/>
      <c r="CY53" s="506"/>
      <c r="CZ53" s="506"/>
      <c r="DA53" s="506"/>
      <c r="DB53" s="506"/>
      <c r="DC53" s="506"/>
      <c r="DD53" s="506"/>
      <c r="DE53" s="506"/>
      <c r="DF53" s="506"/>
      <c r="DG53" s="506"/>
      <c r="DH53" s="506"/>
      <c r="DI53" s="506"/>
      <c r="DJ53" s="506"/>
      <c r="DK53" s="506"/>
      <c r="DL53" s="506"/>
      <c r="DM53" s="506"/>
      <c r="DN53" s="506"/>
      <c r="DO53" s="506"/>
      <c r="DP53" s="506"/>
      <c r="DQ53" s="506"/>
      <c r="DR53" s="506"/>
      <c r="DS53" s="506"/>
      <c r="DT53" s="506"/>
      <c r="DU53" s="506"/>
      <c r="DV53" s="506"/>
      <c r="DW53" s="506"/>
      <c r="DX53" s="506"/>
      <c r="DY53" s="506"/>
      <c r="DZ53" s="506"/>
      <c r="EA53" s="506"/>
      <c r="EB53" s="506"/>
      <c r="EC53" s="506"/>
      <c r="ED53" s="506"/>
      <c r="EE53" s="506"/>
      <c r="EF53" s="506"/>
      <c r="EG53" s="506"/>
      <c r="EH53" s="506"/>
      <c r="EI53" s="506"/>
      <c r="EJ53" s="506"/>
      <c r="EK53" s="506"/>
      <c r="EL53" s="506"/>
      <c r="EM53" s="506"/>
      <c r="EN53" s="506"/>
      <c r="EO53" s="506"/>
      <c r="EP53" s="506"/>
      <c r="EQ53" s="506"/>
      <c r="ER53" s="506"/>
      <c r="ES53" s="506"/>
      <c r="ET53" s="506"/>
      <c r="EU53" s="506"/>
      <c r="EV53" s="506"/>
      <c r="EW53" s="506"/>
      <c r="EX53" s="506"/>
      <c r="EY53" s="506"/>
      <c r="EZ53" s="506"/>
      <c r="FA53" s="506"/>
      <c r="FB53" s="506"/>
      <c r="FC53" s="506"/>
      <c r="FD53" s="506"/>
      <c r="FE53" s="506"/>
      <c r="FF53" s="506"/>
      <c r="FG53" s="506"/>
      <c r="FH53" s="506"/>
      <c r="FI53" s="506"/>
      <c r="FJ53" s="506"/>
      <c r="FK53" s="506"/>
      <c r="FL53" s="506"/>
      <c r="FM53" s="506"/>
      <c r="FN53" s="506"/>
      <c r="FO53" s="506"/>
      <c r="FP53" s="506"/>
      <c r="FQ53" s="506"/>
      <c r="FR53" s="506"/>
      <c r="FS53" s="506"/>
      <c r="FT53" s="506"/>
      <c r="FU53" s="506"/>
      <c r="FV53" s="506"/>
      <c r="FW53" s="506"/>
      <c r="FX53" s="506"/>
      <c r="FY53" s="506"/>
      <c r="FZ53" s="506"/>
      <c r="GA53" s="506"/>
      <c r="GB53" s="506"/>
      <c r="GC53" s="506"/>
      <c r="GD53" s="506"/>
      <c r="GE53" s="506"/>
      <c r="GF53" s="506"/>
      <c r="GG53" s="506"/>
      <c r="GH53" s="506"/>
      <c r="GI53" s="506"/>
      <c r="GJ53" s="506"/>
      <c r="GK53" s="506"/>
      <c r="GL53" s="506"/>
      <c r="GM53" s="506"/>
      <c r="GN53" s="506"/>
      <c r="GO53" s="506"/>
      <c r="GP53" s="506"/>
      <c r="GQ53" s="506"/>
      <c r="GR53" s="506"/>
      <c r="GS53" s="506"/>
      <c r="GT53" s="506"/>
      <c r="GU53" s="506"/>
      <c r="GV53" s="506"/>
      <c r="GW53" s="506"/>
      <c r="GX53" s="506"/>
      <c r="GY53" s="506"/>
      <c r="GZ53" s="506"/>
      <c r="HA53" s="506"/>
      <c r="HB53" s="506"/>
      <c r="HC53" s="506"/>
      <c r="HD53" s="506"/>
      <c r="HE53" s="506"/>
      <c r="HF53" s="506"/>
      <c r="HG53" s="506"/>
      <c r="HH53" s="506"/>
      <c r="HI53" s="506"/>
      <c r="HJ53" s="506"/>
      <c r="HK53" s="506"/>
      <c r="HL53" s="506"/>
      <c r="HM53" s="506"/>
      <c r="HN53" s="506"/>
      <c r="HO53" s="506"/>
      <c r="HP53" s="506"/>
      <c r="HQ53" s="506"/>
      <c r="HR53" s="506"/>
      <c r="HS53" s="506"/>
      <c r="HT53" s="506"/>
      <c r="HU53" s="506"/>
      <c r="HV53" s="506"/>
      <c r="HW53" s="506"/>
      <c r="HX53" s="506"/>
      <c r="HY53" s="506"/>
      <c r="HZ53" s="506"/>
      <c r="IA53" s="506"/>
      <c r="IB53" s="506"/>
      <c r="IC53" s="506"/>
      <c r="ID53" s="506"/>
      <c r="IE53" s="506"/>
      <c r="IF53" s="506"/>
      <c r="IG53" s="506"/>
      <c r="IH53" s="506"/>
      <c r="II53" s="506"/>
      <c r="IJ53" s="506"/>
      <c r="IK53" s="506"/>
      <c r="IL53" s="506"/>
      <c r="IM53" s="506"/>
      <c r="IN53" s="506"/>
      <c r="IO53" s="506"/>
    </row>
    <row r="54" spans="1:249" ht="24">
      <c r="A54" s="514">
        <v>43</v>
      </c>
      <c r="B54" s="515" t="s">
        <v>675</v>
      </c>
      <c r="C54" s="515" t="s">
        <v>678</v>
      </c>
      <c r="D54" s="516">
        <v>200</v>
      </c>
      <c r="E54" s="516">
        <v>150</v>
      </c>
      <c r="F54" s="517">
        <f t="shared" si="0"/>
        <v>130.5</v>
      </c>
      <c r="G54" s="517">
        <f t="shared" si="1"/>
        <v>145.5</v>
      </c>
      <c r="H54" s="517">
        <f t="shared" si="2"/>
        <v>43.65</v>
      </c>
      <c r="I54" s="517">
        <f t="shared" si="3"/>
        <v>392.84999999999997</v>
      </c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  <c r="U54" s="506"/>
      <c r="V54" s="506"/>
      <c r="W54" s="506"/>
      <c r="X54" s="506"/>
      <c r="Y54" s="506"/>
      <c r="Z54" s="506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  <c r="BA54" s="506"/>
      <c r="BB54" s="506"/>
      <c r="BC54" s="506"/>
      <c r="BD54" s="506"/>
      <c r="BE54" s="506"/>
      <c r="BF54" s="506"/>
      <c r="BG54" s="506"/>
      <c r="BH54" s="506"/>
      <c r="BI54" s="506"/>
      <c r="BJ54" s="506"/>
      <c r="BK54" s="506"/>
      <c r="BL54" s="506"/>
      <c r="BM54" s="506"/>
      <c r="BN54" s="506"/>
      <c r="BO54" s="506"/>
      <c r="BP54" s="506"/>
      <c r="BQ54" s="506"/>
      <c r="BR54" s="506"/>
      <c r="BS54" s="506"/>
      <c r="BT54" s="506"/>
      <c r="BU54" s="506"/>
      <c r="BV54" s="506"/>
      <c r="BW54" s="506"/>
      <c r="BX54" s="506"/>
      <c r="BY54" s="506"/>
      <c r="BZ54" s="506"/>
      <c r="CA54" s="506"/>
      <c r="CB54" s="506"/>
      <c r="CC54" s="506"/>
      <c r="CD54" s="506"/>
      <c r="CE54" s="506"/>
      <c r="CF54" s="506"/>
      <c r="CG54" s="506"/>
      <c r="CH54" s="506"/>
      <c r="CI54" s="506"/>
      <c r="CJ54" s="506"/>
      <c r="CK54" s="506"/>
      <c r="CL54" s="506"/>
      <c r="CM54" s="506"/>
      <c r="CN54" s="506"/>
      <c r="CO54" s="506"/>
      <c r="CP54" s="506"/>
      <c r="CQ54" s="506"/>
      <c r="CR54" s="506"/>
      <c r="CS54" s="506"/>
      <c r="CT54" s="506"/>
      <c r="CU54" s="506"/>
      <c r="CV54" s="506"/>
      <c r="CW54" s="506"/>
      <c r="CX54" s="506"/>
      <c r="CY54" s="506"/>
      <c r="CZ54" s="506"/>
      <c r="DA54" s="506"/>
      <c r="DB54" s="506"/>
      <c r="DC54" s="506"/>
      <c r="DD54" s="506"/>
      <c r="DE54" s="506"/>
      <c r="DF54" s="506"/>
      <c r="DG54" s="506"/>
      <c r="DH54" s="506"/>
      <c r="DI54" s="506"/>
      <c r="DJ54" s="506"/>
      <c r="DK54" s="506"/>
      <c r="DL54" s="506"/>
      <c r="DM54" s="506"/>
      <c r="DN54" s="506"/>
      <c r="DO54" s="506"/>
      <c r="DP54" s="506"/>
      <c r="DQ54" s="506"/>
      <c r="DR54" s="506"/>
      <c r="DS54" s="506"/>
      <c r="DT54" s="506"/>
      <c r="DU54" s="506"/>
      <c r="DV54" s="506"/>
      <c r="DW54" s="506"/>
      <c r="DX54" s="506"/>
      <c r="DY54" s="506"/>
      <c r="DZ54" s="506"/>
      <c r="EA54" s="506"/>
      <c r="EB54" s="506"/>
      <c r="EC54" s="506"/>
      <c r="ED54" s="506"/>
      <c r="EE54" s="506"/>
      <c r="EF54" s="506"/>
      <c r="EG54" s="506"/>
      <c r="EH54" s="506"/>
      <c r="EI54" s="506"/>
      <c r="EJ54" s="506"/>
      <c r="EK54" s="506"/>
      <c r="EL54" s="506"/>
      <c r="EM54" s="506"/>
      <c r="EN54" s="506"/>
      <c r="EO54" s="506"/>
      <c r="EP54" s="506"/>
      <c r="EQ54" s="506"/>
      <c r="ER54" s="506"/>
      <c r="ES54" s="506"/>
      <c r="ET54" s="506"/>
      <c r="EU54" s="506"/>
      <c r="EV54" s="506"/>
      <c r="EW54" s="506"/>
      <c r="EX54" s="506"/>
      <c r="EY54" s="506"/>
      <c r="EZ54" s="506"/>
      <c r="FA54" s="506"/>
      <c r="FB54" s="506"/>
      <c r="FC54" s="506"/>
      <c r="FD54" s="506"/>
      <c r="FE54" s="506"/>
      <c r="FF54" s="506"/>
      <c r="FG54" s="506"/>
      <c r="FH54" s="506"/>
      <c r="FI54" s="506"/>
      <c r="FJ54" s="506"/>
      <c r="FK54" s="506"/>
      <c r="FL54" s="506"/>
      <c r="FM54" s="506"/>
      <c r="FN54" s="506"/>
      <c r="FO54" s="506"/>
      <c r="FP54" s="506"/>
      <c r="FQ54" s="506"/>
      <c r="FR54" s="506"/>
      <c r="FS54" s="506"/>
      <c r="FT54" s="506"/>
      <c r="FU54" s="506"/>
      <c r="FV54" s="506"/>
      <c r="FW54" s="506"/>
      <c r="FX54" s="506"/>
      <c r="FY54" s="506"/>
      <c r="FZ54" s="506"/>
      <c r="GA54" s="506"/>
      <c r="GB54" s="506"/>
      <c r="GC54" s="506"/>
      <c r="GD54" s="506"/>
      <c r="GE54" s="506"/>
      <c r="GF54" s="506"/>
      <c r="GG54" s="506"/>
      <c r="GH54" s="506"/>
      <c r="GI54" s="506"/>
      <c r="GJ54" s="506"/>
      <c r="GK54" s="506"/>
      <c r="GL54" s="506"/>
      <c r="GM54" s="506"/>
      <c r="GN54" s="506"/>
      <c r="GO54" s="506"/>
      <c r="GP54" s="506"/>
      <c r="GQ54" s="506"/>
      <c r="GR54" s="506"/>
      <c r="GS54" s="506"/>
      <c r="GT54" s="506"/>
      <c r="GU54" s="506"/>
      <c r="GV54" s="506"/>
      <c r="GW54" s="506"/>
      <c r="GX54" s="506"/>
      <c r="GY54" s="506"/>
      <c r="GZ54" s="506"/>
      <c r="HA54" s="506"/>
      <c r="HB54" s="506"/>
      <c r="HC54" s="506"/>
      <c r="HD54" s="506"/>
      <c r="HE54" s="506"/>
      <c r="HF54" s="506"/>
      <c r="HG54" s="506"/>
      <c r="HH54" s="506"/>
      <c r="HI54" s="506"/>
      <c r="HJ54" s="506"/>
      <c r="HK54" s="506"/>
      <c r="HL54" s="506"/>
      <c r="HM54" s="506"/>
      <c r="HN54" s="506"/>
      <c r="HO54" s="506"/>
      <c r="HP54" s="506"/>
      <c r="HQ54" s="506"/>
      <c r="HR54" s="506"/>
      <c r="HS54" s="506"/>
      <c r="HT54" s="506"/>
      <c r="HU54" s="506"/>
      <c r="HV54" s="506"/>
      <c r="HW54" s="506"/>
      <c r="HX54" s="506"/>
      <c r="HY54" s="506"/>
      <c r="HZ54" s="506"/>
      <c r="IA54" s="506"/>
      <c r="IB54" s="506"/>
      <c r="IC54" s="506"/>
      <c r="ID54" s="506"/>
      <c r="IE54" s="506"/>
      <c r="IF54" s="506"/>
      <c r="IG54" s="506"/>
      <c r="IH54" s="506"/>
      <c r="II54" s="506"/>
      <c r="IJ54" s="506"/>
      <c r="IK54" s="506"/>
      <c r="IL54" s="506"/>
      <c r="IM54" s="506"/>
      <c r="IN54" s="506"/>
      <c r="IO54" s="506"/>
    </row>
    <row r="55" spans="1:249" ht="24">
      <c r="A55" s="518">
        <v>44</v>
      </c>
      <c r="B55" s="515" t="s">
        <v>679</v>
      </c>
      <c r="C55" s="515" t="s">
        <v>680</v>
      </c>
      <c r="D55" s="516"/>
      <c r="E55" s="516"/>
      <c r="F55" s="517">
        <f t="shared" si="0"/>
        <v>0</v>
      </c>
      <c r="G55" s="517">
        <f t="shared" si="1"/>
        <v>0</v>
      </c>
      <c r="H55" s="517">
        <f t="shared" si="2"/>
        <v>0</v>
      </c>
      <c r="I55" s="517">
        <f t="shared" si="3"/>
        <v>0</v>
      </c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506"/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  <c r="BA55" s="506"/>
      <c r="BB55" s="506"/>
      <c r="BC55" s="506"/>
      <c r="BD55" s="506"/>
      <c r="BE55" s="506"/>
      <c r="BF55" s="506"/>
      <c r="BG55" s="506"/>
      <c r="BH55" s="506"/>
      <c r="BI55" s="506"/>
      <c r="BJ55" s="506"/>
      <c r="BK55" s="506"/>
      <c r="BL55" s="506"/>
      <c r="BM55" s="506"/>
      <c r="BN55" s="506"/>
      <c r="BO55" s="506"/>
      <c r="BP55" s="506"/>
      <c r="BQ55" s="506"/>
      <c r="BR55" s="506"/>
      <c r="BS55" s="506"/>
      <c r="BT55" s="506"/>
      <c r="BU55" s="506"/>
      <c r="BV55" s="506"/>
      <c r="BW55" s="506"/>
      <c r="BX55" s="506"/>
      <c r="BY55" s="506"/>
      <c r="BZ55" s="506"/>
      <c r="CA55" s="506"/>
      <c r="CB55" s="506"/>
      <c r="CC55" s="506"/>
      <c r="CD55" s="506"/>
      <c r="CE55" s="506"/>
      <c r="CF55" s="506"/>
      <c r="CG55" s="506"/>
      <c r="CH55" s="506"/>
      <c r="CI55" s="506"/>
      <c r="CJ55" s="506"/>
      <c r="CK55" s="506"/>
      <c r="CL55" s="506"/>
      <c r="CM55" s="506"/>
      <c r="CN55" s="506"/>
      <c r="CO55" s="506"/>
      <c r="CP55" s="506"/>
      <c r="CQ55" s="506"/>
      <c r="CR55" s="506"/>
      <c r="CS55" s="506"/>
      <c r="CT55" s="506"/>
      <c r="CU55" s="506"/>
      <c r="CV55" s="506"/>
      <c r="CW55" s="506"/>
      <c r="CX55" s="506"/>
      <c r="CY55" s="506"/>
      <c r="CZ55" s="506"/>
      <c r="DA55" s="506"/>
      <c r="DB55" s="506"/>
      <c r="DC55" s="506"/>
      <c r="DD55" s="506"/>
      <c r="DE55" s="506"/>
      <c r="DF55" s="506"/>
      <c r="DG55" s="506"/>
      <c r="DH55" s="506"/>
      <c r="DI55" s="506"/>
      <c r="DJ55" s="506"/>
      <c r="DK55" s="506"/>
      <c r="DL55" s="506"/>
      <c r="DM55" s="506"/>
      <c r="DN55" s="506"/>
      <c r="DO55" s="506"/>
      <c r="DP55" s="506"/>
      <c r="DQ55" s="506"/>
      <c r="DR55" s="506"/>
      <c r="DS55" s="506"/>
      <c r="DT55" s="506"/>
      <c r="DU55" s="506"/>
      <c r="DV55" s="506"/>
      <c r="DW55" s="506"/>
      <c r="DX55" s="506"/>
      <c r="DY55" s="506"/>
      <c r="DZ55" s="506"/>
      <c r="EA55" s="506"/>
      <c r="EB55" s="506"/>
      <c r="EC55" s="506"/>
      <c r="ED55" s="506"/>
      <c r="EE55" s="506"/>
      <c r="EF55" s="506"/>
      <c r="EG55" s="506"/>
      <c r="EH55" s="506"/>
      <c r="EI55" s="506"/>
      <c r="EJ55" s="506"/>
      <c r="EK55" s="506"/>
      <c r="EL55" s="506"/>
      <c r="EM55" s="506"/>
      <c r="EN55" s="506"/>
      <c r="EO55" s="506"/>
      <c r="EP55" s="506"/>
      <c r="EQ55" s="506"/>
      <c r="ER55" s="506"/>
      <c r="ES55" s="506"/>
      <c r="ET55" s="506"/>
      <c r="EU55" s="506"/>
      <c r="EV55" s="506"/>
      <c r="EW55" s="506"/>
      <c r="EX55" s="506"/>
      <c r="EY55" s="506"/>
      <c r="EZ55" s="506"/>
      <c r="FA55" s="506"/>
      <c r="FB55" s="506"/>
      <c r="FC55" s="506"/>
      <c r="FD55" s="506"/>
      <c r="FE55" s="506"/>
      <c r="FF55" s="506"/>
      <c r="FG55" s="506"/>
      <c r="FH55" s="506"/>
      <c r="FI55" s="506"/>
      <c r="FJ55" s="506"/>
      <c r="FK55" s="506"/>
      <c r="FL55" s="506"/>
      <c r="FM55" s="506"/>
      <c r="FN55" s="506"/>
      <c r="FO55" s="506"/>
      <c r="FP55" s="506"/>
      <c r="FQ55" s="506"/>
      <c r="FR55" s="506"/>
      <c r="FS55" s="506"/>
      <c r="FT55" s="506"/>
      <c r="FU55" s="506"/>
      <c r="FV55" s="506"/>
      <c r="FW55" s="506"/>
      <c r="FX55" s="506"/>
      <c r="FY55" s="506"/>
      <c r="FZ55" s="506"/>
      <c r="GA55" s="506"/>
      <c r="GB55" s="506"/>
      <c r="GC55" s="506"/>
      <c r="GD55" s="506"/>
      <c r="GE55" s="506"/>
      <c r="GF55" s="506"/>
      <c r="GG55" s="506"/>
      <c r="GH55" s="506"/>
      <c r="GI55" s="506"/>
      <c r="GJ55" s="506"/>
      <c r="GK55" s="506"/>
      <c r="GL55" s="506"/>
      <c r="GM55" s="506"/>
      <c r="GN55" s="506"/>
      <c r="GO55" s="506"/>
      <c r="GP55" s="506"/>
      <c r="GQ55" s="506"/>
      <c r="GR55" s="506"/>
      <c r="GS55" s="506"/>
      <c r="GT55" s="506"/>
      <c r="GU55" s="506"/>
      <c r="GV55" s="506"/>
      <c r="GW55" s="506"/>
      <c r="GX55" s="506"/>
      <c r="GY55" s="506"/>
      <c r="GZ55" s="506"/>
      <c r="HA55" s="506"/>
      <c r="HB55" s="506"/>
      <c r="HC55" s="506"/>
      <c r="HD55" s="506"/>
      <c r="HE55" s="506"/>
      <c r="HF55" s="506"/>
      <c r="HG55" s="506"/>
      <c r="HH55" s="506"/>
      <c r="HI55" s="506"/>
      <c r="HJ55" s="506"/>
      <c r="HK55" s="506"/>
      <c r="HL55" s="506"/>
      <c r="HM55" s="506"/>
      <c r="HN55" s="506"/>
      <c r="HO55" s="506"/>
      <c r="HP55" s="506"/>
      <c r="HQ55" s="506"/>
      <c r="HR55" s="506"/>
      <c r="HS55" s="506"/>
      <c r="HT55" s="506"/>
      <c r="HU55" s="506"/>
      <c r="HV55" s="506"/>
      <c r="HW55" s="506"/>
      <c r="HX55" s="506"/>
      <c r="HY55" s="506"/>
      <c r="HZ55" s="506"/>
      <c r="IA55" s="506"/>
      <c r="IB55" s="506"/>
      <c r="IC55" s="506"/>
      <c r="ID55" s="506"/>
      <c r="IE55" s="506"/>
      <c r="IF55" s="506"/>
      <c r="IG55" s="506"/>
      <c r="IH55" s="506"/>
      <c r="II55" s="506"/>
      <c r="IJ55" s="506"/>
      <c r="IK55" s="506"/>
      <c r="IL55" s="506"/>
      <c r="IM55" s="506"/>
      <c r="IN55" s="506"/>
      <c r="IO55" s="506"/>
    </row>
    <row r="56" spans="1:249" ht="15">
      <c r="A56" s="514">
        <v>45</v>
      </c>
      <c r="B56" s="515" t="s">
        <v>630</v>
      </c>
      <c r="C56" s="515" t="s">
        <v>681</v>
      </c>
      <c r="D56" s="516">
        <v>55</v>
      </c>
      <c r="E56" s="516">
        <v>50</v>
      </c>
      <c r="F56" s="517">
        <f t="shared" si="0"/>
        <v>43.5</v>
      </c>
      <c r="G56" s="517">
        <f t="shared" si="1"/>
        <v>48.5</v>
      </c>
      <c r="H56" s="517">
        <f t="shared" si="2"/>
        <v>14.549999999999999</v>
      </c>
      <c r="I56" s="517">
        <f t="shared" si="3"/>
        <v>130.95</v>
      </c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506"/>
      <c r="AE56" s="506"/>
      <c r="AF56" s="506"/>
      <c r="AG56" s="506"/>
      <c r="AH56" s="506"/>
      <c r="AI56" s="506"/>
      <c r="AJ56" s="506"/>
      <c r="AK56" s="506"/>
      <c r="AL56" s="506"/>
      <c r="AM56" s="506"/>
      <c r="AN56" s="506"/>
      <c r="AO56" s="506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  <c r="BA56" s="506"/>
      <c r="BB56" s="506"/>
      <c r="BC56" s="506"/>
      <c r="BD56" s="506"/>
      <c r="BE56" s="506"/>
      <c r="BF56" s="506"/>
      <c r="BG56" s="506"/>
      <c r="BH56" s="506"/>
      <c r="BI56" s="506"/>
      <c r="BJ56" s="506"/>
      <c r="BK56" s="506"/>
      <c r="BL56" s="506"/>
      <c r="BM56" s="506"/>
      <c r="BN56" s="506"/>
      <c r="BO56" s="506"/>
      <c r="BP56" s="506"/>
      <c r="BQ56" s="506"/>
      <c r="BR56" s="506"/>
      <c r="BS56" s="506"/>
      <c r="BT56" s="506"/>
      <c r="BU56" s="506"/>
      <c r="BV56" s="506"/>
      <c r="BW56" s="506"/>
      <c r="BX56" s="506"/>
      <c r="BY56" s="506"/>
      <c r="BZ56" s="506"/>
      <c r="CA56" s="506"/>
      <c r="CB56" s="506"/>
      <c r="CC56" s="506"/>
      <c r="CD56" s="506"/>
      <c r="CE56" s="506"/>
      <c r="CF56" s="506"/>
      <c r="CG56" s="506"/>
      <c r="CH56" s="506"/>
      <c r="CI56" s="506"/>
      <c r="CJ56" s="506"/>
      <c r="CK56" s="506"/>
      <c r="CL56" s="506"/>
      <c r="CM56" s="506"/>
      <c r="CN56" s="506"/>
      <c r="CO56" s="506"/>
      <c r="CP56" s="506"/>
      <c r="CQ56" s="506"/>
      <c r="CR56" s="506"/>
      <c r="CS56" s="506"/>
      <c r="CT56" s="506"/>
      <c r="CU56" s="506"/>
      <c r="CV56" s="506"/>
      <c r="CW56" s="506"/>
      <c r="CX56" s="506"/>
      <c r="CY56" s="506"/>
      <c r="CZ56" s="506"/>
      <c r="DA56" s="506"/>
      <c r="DB56" s="506"/>
      <c r="DC56" s="506"/>
      <c r="DD56" s="506"/>
      <c r="DE56" s="506"/>
      <c r="DF56" s="506"/>
      <c r="DG56" s="506"/>
      <c r="DH56" s="506"/>
      <c r="DI56" s="506"/>
      <c r="DJ56" s="506"/>
      <c r="DK56" s="506"/>
      <c r="DL56" s="506"/>
      <c r="DM56" s="506"/>
      <c r="DN56" s="506"/>
      <c r="DO56" s="506"/>
      <c r="DP56" s="506"/>
      <c r="DQ56" s="506"/>
      <c r="DR56" s="506"/>
      <c r="DS56" s="506"/>
      <c r="DT56" s="506"/>
      <c r="DU56" s="506"/>
      <c r="DV56" s="506"/>
      <c r="DW56" s="506"/>
      <c r="DX56" s="506"/>
      <c r="DY56" s="506"/>
      <c r="DZ56" s="506"/>
      <c r="EA56" s="506"/>
      <c r="EB56" s="506"/>
      <c r="EC56" s="506"/>
      <c r="ED56" s="506"/>
      <c r="EE56" s="506"/>
      <c r="EF56" s="506"/>
      <c r="EG56" s="506"/>
      <c r="EH56" s="506"/>
      <c r="EI56" s="506"/>
      <c r="EJ56" s="506"/>
      <c r="EK56" s="506"/>
      <c r="EL56" s="506"/>
      <c r="EM56" s="506"/>
      <c r="EN56" s="506"/>
      <c r="EO56" s="506"/>
      <c r="EP56" s="506"/>
      <c r="EQ56" s="506"/>
      <c r="ER56" s="506"/>
      <c r="ES56" s="506"/>
      <c r="ET56" s="506"/>
      <c r="EU56" s="506"/>
      <c r="EV56" s="506"/>
      <c r="EW56" s="506"/>
      <c r="EX56" s="506"/>
      <c r="EY56" s="506"/>
      <c r="EZ56" s="506"/>
      <c r="FA56" s="506"/>
      <c r="FB56" s="506"/>
      <c r="FC56" s="506"/>
      <c r="FD56" s="506"/>
      <c r="FE56" s="506"/>
      <c r="FF56" s="506"/>
      <c r="FG56" s="506"/>
      <c r="FH56" s="506"/>
      <c r="FI56" s="506"/>
      <c r="FJ56" s="506"/>
      <c r="FK56" s="506"/>
      <c r="FL56" s="506"/>
      <c r="FM56" s="506"/>
      <c r="FN56" s="506"/>
      <c r="FO56" s="506"/>
      <c r="FP56" s="506"/>
      <c r="FQ56" s="506"/>
      <c r="FR56" s="506"/>
      <c r="FS56" s="506"/>
      <c r="FT56" s="506"/>
      <c r="FU56" s="506"/>
      <c r="FV56" s="506"/>
      <c r="FW56" s="506"/>
      <c r="FX56" s="506"/>
      <c r="FY56" s="506"/>
      <c r="FZ56" s="506"/>
      <c r="GA56" s="506"/>
      <c r="GB56" s="506"/>
      <c r="GC56" s="506"/>
      <c r="GD56" s="506"/>
      <c r="GE56" s="506"/>
      <c r="GF56" s="506"/>
      <c r="GG56" s="506"/>
      <c r="GH56" s="506"/>
      <c r="GI56" s="506"/>
      <c r="GJ56" s="506"/>
      <c r="GK56" s="506"/>
      <c r="GL56" s="506"/>
      <c r="GM56" s="506"/>
      <c r="GN56" s="506"/>
      <c r="GO56" s="506"/>
      <c r="GP56" s="506"/>
      <c r="GQ56" s="506"/>
      <c r="GR56" s="506"/>
      <c r="GS56" s="506"/>
      <c r="GT56" s="506"/>
      <c r="GU56" s="506"/>
      <c r="GV56" s="506"/>
      <c r="GW56" s="506"/>
      <c r="GX56" s="506"/>
      <c r="GY56" s="506"/>
      <c r="GZ56" s="506"/>
      <c r="HA56" s="506"/>
      <c r="HB56" s="506"/>
      <c r="HC56" s="506"/>
      <c r="HD56" s="506"/>
      <c r="HE56" s="506"/>
      <c r="HF56" s="506"/>
      <c r="HG56" s="506"/>
      <c r="HH56" s="506"/>
      <c r="HI56" s="506"/>
      <c r="HJ56" s="506"/>
      <c r="HK56" s="506"/>
      <c r="HL56" s="506"/>
      <c r="HM56" s="506"/>
      <c r="HN56" s="506"/>
      <c r="HO56" s="506"/>
      <c r="HP56" s="506"/>
      <c r="HQ56" s="506"/>
      <c r="HR56" s="506"/>
      <c r="HS56" s="506"/>
      <c r="HT56" s="506"/>
      <c r="HU56" s="506"/>
      <c r="HV56" s="506"/>
      <c r="HW56" s="506"/>
      <c r="HX56" s="506"/>
      <c r="HY56" s="506"/>
      <c r="HZ56" s="506"/>
      <c r="IA56" s="506"/>
      <c r="IB56" s="506"/>
      <c r="IC56" s="506"/>
      <c r="ID56" s="506"/>
      <c r="IE56" s="506"/>
      <c r="IF56" s="506"/>
      <c r="IG56" s="506"/>
      <c r="IH56" s="506"/>
      <c r="II56" s="506"/>
      <c r="IJ56" s="506"/>
      <c r="IK56" s="506"/>
      <c r="IL56" s="506"/>
      <c r="IM56" s="506"/>
      <c r="IN56" s="506"/>
      <c r="IO56" s="506"/>
    </row>
    <row r="57" spans="1:249" ht="24">
      <c r="A57" s="514">
        <v>46</v>
      </c>
      <c r="B57" s="515" t="s">
        <v>682</v>
      </c>
      <c r="C57" s="515" t="s">
        <v>683</v>
      </c>
      <c r="D57" s="516">
        <v>45</v>
      </c>
      <c r="E57" s="516">
        <v>45</v>
      </c>
      <c r="F57" s="517">
        <f t="shared" si="0"/>
        <v>39.15</v>
      </c>
      <c r="G57" s="517">
        <f t="shared" si="1"/>
        <v>43.65</v>
      </c>
      <c r="H57" s="517">
        <f t="shared" si="2"/>
        <v>13.094999999999999</v>
      </c>
      <c r="I57" s="517">
        <f t="shared" si="3"/>
        <v>117.85499999999999</v>
      </c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506"/>
      <c r="AE57" s="506"/>
      <c r="AF57" s="506"/>
      <c r="AG57" s="506"/>
      <c r="AH57" s="506"/>
      <c r="AI57" s="506"/>
      <c r="AJ57" s="506"/>
      <c r="AK57" s="506"/>
      <c r="AL57" s="506"/>
      <c r="AM57" s="506"/>
      <c r="AN57" s="506"/>
      <c r="AO57" s="506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  <c r="BA57" s="506"/>
      <c r="BB57" s="506"/>
      <c r="BC57" s="506"/>
      <c r="BD57" s="506"/>
      <c r="BE57" s="506"/>
      <c r="BF57" s="506"/>
      <c r="BG57" s="506"/>
      <c r="BH57" s="506"/>
      <c r="BI57" s="506"/>
      <c r="BJ57" s="506"/>
      <c r="BK57" s="506"/>
      <c r="BL57" s="506"/>
      <c r="BM57" s="506"/>
      <c r="BN57" s="506"/>
      <c r="BO57" s="506"/>
      <c r="BP57" s="506"/>
      <c r="BQ57" s="506"/>
      <c r="BR57" s="506"/>
      <c r="BS57" s="506"/>
      <c r="BT57" s="506"/>
      <c r="BU57" s="506"/>
      <c r="BV57" s="506"/>
      <c r="BW57" s="506"/>
      <c r="BX57" s="506"/>
      <c r="BY57" s="506"/>
      <c r="BZ57" s="506"/>
      <c r="CA57" s="506"/>
      <c r="CB57" s="506"/>
      <c r="CC57" s="506"/>
      <c r="CD57" s="506"/>
      <c r="CE57" s="506"/>
      <c r="CF57" s="506"/>
      <c r="CG57" s="506"/>
      <c r="CH57" s="506"/>
      <c r="CI57" s="506"/>
      <c r="CJ57" s="506"/>
      <c r="CK57" s="506"/>
      <c r="CL57" s="506"/>
      <c r="CM57" s="506"/>
      <c r="CN57" s="506"/>
      <c r="CO57" s="506"/>
      <c r="CP57" s="506"/>
      <c r="CQ57" s="506"/>
      <c r="CR57" s="506"/>
      <c r="CS57" s="506"/>
      <c r="CT57" s="506"/>
      <c r="CU57" s="506"/>
      <c r="CV57" s="506"/>
      <c r="CW57" s="506"/>
      <c r="CX57" s="506"/>
      <c r="CY57" s="506"/>
      <c r="CZ57" s="506"/>
      <c r="DA57" s="506"/>
      <c r="DB57" s="506"/>
      <c r="DC57" s="506"/>
      <c r="DD57" s="506"/>
      <c r="DE57" s="506"/>
      <c r="DF57" s="506"/>
      <c r="DG57" s="506"/>
      <c r="DH57" s="506"/>
      <c r="DI57" s="506"/>
      <c r="DJ57" s="506"/>
      <c r="DK57" s="506"/>
      <c r="DL57" s="506"/>
      <c r="DM57" s="506"/>
      <c r="DN57" s="506"/>
      <c r="DO57" s="506"/>
      <c r="DP57" s="506"/>
      <c r="DQ57" s="506"/>
      <c r="DR57" s="506"/>
      <c r="DS57" s="506"/>
      <c r="DT57" s="506"/>
      <c r="DU57" s="506"/>
      <c r="DV57" s="506"/>
      <c r="DW57" s="506"/>
      <c r="DX57" s="506"/>
      <c r="DY57" s="506"/>
      <c r="DZ57" s="506"/>
      <c r="EA57" s="506"/>
      <c r="EB57" s="506"/>
      <c r="EC57" s="506"/>
      <c r="ED57" s="506"/>
      <c r="EE57" s="506"/>
      <c r="EF57" s="506"/>
      <c r="EG57" s="506"/>
      <c r="EH57" s="506"/>
      <c r="EI57" s="506"/>
      <c r="EJ57" s="506"/>
      <c r="EK57" s="506"/>
      <c r="EL57" s="506"/>
      <c r="EM57" s="506"/>
      <c r="EN57" s="506"/>
      <c r="EO57" s="506"/>
      <c r="EP57" s="506"/>
      <c r="EQ57" s="506"/>
      <c r="ER57" s="506"/>
      <c r="ES57" s="506"/>
      <c r="ET57" s="506"/>
      <c r="EU57" s="506"/>
      <c r="EV57" s="506"/>
      <c r="EW57" s="506"/>
      <c r="EX57" s="506"/>
      <c r="EY57" s="506"/>
      <c r="EZ57" s="506"/>
      <c r="FA57" s="506"/>
      <c r="FB57" s="506"/>
      <c r="FC57" s="506"/>
      <c r="FD57" s="506"/>
      <c r="FE57" s="506"/>
      <c r="FF57" s="506"/>
      <c r="FG57" s="506"/>
      <c r="FH57" s="506"/>
      <c r="FI57" s="506"/>
      <c r="FJ57" s="506"/>
      <c r="FK57" s="506"/>
      <c r="FL57" s="506"/>
      <c r="FM57" s="506"/>
      <c r="FN57" s="506"/>
      <c r="FO57" s="506"/>
      <c r="FP57" s="506"/>
      <c r="FQ57" s="506"/>
      <c r="FR57" s="506"/>
      <c r="FS57" s="506"/>
      <c r="FT57" s="506"/>
      <c r="FU57" s="506"/>
      <c r="FV57" s="506"/>
      <c r="FW57" s="506"/>
      <c r="FX57" s="506"/>
      <c r="FY57" s="506"/>
      <c r="FZ57" s="506"/>
      <c r="GA57" s="506"/>
      <c r="GB57" s="506"/>
      <c r="GC57" s="506"/>
      <c r="GD57" s="506"/>
      <c r="GE57" s="506"/>
      <c r="GF57" s="506"/>
      <c r="GG57" s="506"/>
      <c r="GH57" s="506"/>
      <c r="GI57" s="506"/>
      <c r="GJ57" s="506"/>
      <c r="GK57" s="506"/>
      <c r="GL57" s="506"/>
      <c r="GM57" s="506"/>
      <c r="GN57" s="506"/>
      <c r="GO57" s="506"/>
      <c r="GP57" s="506"/>
      <c r="GQ57" s="506"/>
      <c r="GR57" s="506"/>
      <c r="GS57" s="506"/>
      <c r="GT57" s="506"/>
      <c r="GU57" s="506"/>
      <c r="GV57" s="506"/>
      <c r="GW57" s="506"/>
      <c r="GX57" s="506"/>
      <c r="GY57" s="506"/>
      <c r="GZ57" s="506"/>
      <c r="HA57" s="506"/>
      <c r="HB57" s="506"/>
      <c r="HC57" s="506"/>
      <c r="HD57" s="506"/>
      <c r="HE57" s="506"/>
      <c r="HF57" s="506"/>
      <c r="HG57" s="506"/>
      <c r="HH57" s="506"/>
      <c r="HI57" s="506"/>
      <c r="HJ57" s="506"/>
      <c r="HK57" s="506"/>
      <c r="HL57" s="506"/>
      <c r="HM57" s="506"/>
      <c r="HN57" s="506"/>
      <c r="HO57" s="506"/>
      <c r="HP57" s="506"/>
      <c r="HQ57" s="506"/>
      <c r="HR57" s="506"/>
      <c r="HS57" s="506"/>
      <c r="HT57" s="506"/>
      <c r="HU57" s="506"/>
      <c r="HV57" s="506"/>
      <c r="HW57" s="506"/>
      <c r="HX57" s="506"/>
      <c r="HY57" s="506"/>
      <c r="HZ57" s="506"/>
      <c r="IA57" s="506"/>
      <c r="IB57" s="506"/>
      <c r="IC57" s="506"/>
      <c r="ID57" s="506"/>
      <c r="IE57" s="506"/>
      <c r="IF57" s="506"/>
      <c r="IG57" s="506"/>
      <c r="IH57" s="506"/>
      <c r="II57" s="506"/>
      <c r="IJ57" s="506"/>
      <c r="IK57" s="506"/>
      <c r="IL57" s="506"/>
      <c r="IM57" s="506"/>
      <c r="IN57" s="506"/>
      <c r="IO57" s="506"/>
    </row>
    <row r="58" spans="1:249" ht="24">
      <c r="A58" s="518">
        <v>47</v>
      </c>
      <c r="B58" s="515" t="s">
        <v>682</v>
      </c>
      <c r="C58" s="515" t="s">
        <v>684</v>
      </c>
      <c r="D58" s="516">
        <v>45</v>
      </c>
      <c r="E58" s="516">
        <v>45</v>
      </c>
      <c r="F58" s="517">
        <f t="shared" si="0"/>
        <v>39.15</v>
      </c>
      <c r="G58" s="517">
        <f t="shared" si="1"/>
        <v>43.65</v>
      </c>
      <c r="H58" s="517">
        <f t="shared" si="2"/>
        <v>13.094999999999999</v>
      </c>
      <c r="I58" s="517">
        <f t="shared" si="3"/>
        <v>117.85499999999999</v>
      </c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6"/>
      <c r="AL58" s="506"/>
      <c r="AM58" s="506"/>
      <c r="AN58" s="506"/>
      <c r="AO58" s="506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  <c r="BA58" s="506"/>
      <c r="BB58" s="506"/>
      <c r="BC58" s="506"/>
      <c r="BD58" s="506"/>
      <c r="BE58" s="506"/>
      <c r="BF58" s="506"/>
      <c r="BG58" s="506"/>
      <c r="BH58" s="506"/>
      <c r="BI58" s="506"/>
      <c r="BJ58" s="506"/>
      <c r="BK58" s="506"/>
      <c r="BL58" s="506"/>
      <c r="BM58" s="506"/>
      <c r="BN58" s="506"/>
      <c r="BO58" s="506"/>
      <c r="BP58" s="506"/>
      <c r="BQ58" s="506"/>
      <c r="BR58" s="506"/>
      <c r="BS58" s="506"/>
      <c r="BT58" s="506"/>
      <c r="BU58" s="506"/>
      <c r="BV58" s="506"/>
      <c r="BW58" s="506"/>
      <c r="BX58" s="506"/>
      <c r="BY58" s="506"/>
      <c r="BZ58" s="506"/>
      <c r="CA58" s="506"/>
      <c r="CB58" s="506"/>
      <c r="CC58" s="506"/>
      <c r="CD58" s="506"/>
      <c r="CE58" s="506"/>
      <c r="CF58" s="506"/>
      <c r="CG58" s="506"/>
      <c r="CH58" s="506"/>
      <c r="CI58" s="506"/>
      <c r="CJ58" s="506"/>
      <c r="CK58" s="506"/>
      <c r="CL58" s="506"/>
      <c r="CM58" s="506"/>
      <c r="CN58" s="506"/>
      <c r="CO58" s="506"/>
      <c r="CP58" s="506"/>
      <c r="CQ58" s="506"/>
      <c r="CR58" s="506"/>
      <c r="CS58" s="506"/>
      <c r="CT58" s="506"/>
      <c r="CU58" s="506"/>
      <c r="CV58" s="506"/>
      <c r="CW58" s="506"/>
      <c r="CX58" s="506"/>
      <c r="CY58" s="506"/>
      <c r="CZ58" s="506"/>
      <c r="DA58" s="506"/>
      <c r="DB58" s="506"/>
      <c r="DC58" s="506"/>
      <c r="DD58" s="506"/>
      <c r="DE58" s="506"/>
      <c r="DF58" s="506"/>
      <c r="DG58" s="506"/>
      <c r="DH58" s="506"/>
      <c r="DI58" s="506"/>
      <c r="DJ58" s="506"/>
      <c r="DK58" s="506"/>
      <c r="DL58" s="506"/>
      <c r="DM58" s="506"/>
      <c r="DN58" s="506"/>
      <c r="DO58" s="506"/>
      <c r="DP58" s="506"/>
      <c r="DQ58" s="506"/>
      <c r="DR58" s="506"/>
      <c r="DS58" s="506"/>
      <c r="DT58" s="506"/>
      <c r="DU58" s="506"/>
      <c r="DV58" s="506"/>
      <c r="DW58" s="506"/>
      <c r="DX58" s="506"/>
      <c r="DY58" s="506"/>
      <c r="DZ58" s="506"/>
      <c r="EA58" s="506"/>
      <c r="EB58" s="506"/>
      <c r="EC58" s="506"/>
      <c r="ED58" s="506"/>
      <c r="EE58" s="506"/>
      <c r="EF58" s="506"/>
      <c r="EG58" s="506"/>
      <c r="EH58" s="506"/>
      <c r="EI58" s="506"/>
      <c r="EJ58" s="506"/>
      <c r="EK58" s="506"/>
      <c r="EL58" s="506"/>
      <c r="EM58" s="506"/>
      <c r="EN58" s="506"/>
      <c r="EO58" s="506"/>
      <c r="EP58" s="506"/>
      <c r="EQ58" s="506"/>
      <c r="ER58" s="506"/>
      <c r="ES58" s="506"/>
      <c r="ET58" s="506"/>
      <c r="EU58" s="506"/>
      <c r="EV58" s="506"/>
      <c r="EW58" s="506"/>
      <c r="EX58" s="506"/>
      <c r="EY58" s="506"/>
      <c r="EZ58" s="506"/>
      <c r="FA58" s="506"/>
      <c r="FB58" s="506"/>
      <c r="FC58" s="506"/>
      <c r="FD58" s="506"/>
      <c r="FE58" s="506"/>
      <c r="FF58" s="506"/>
      <c r="FG58" s="506"/>
      <c r="FH58" s="506"/>
      <c r="FI58" s="506"/>
      <c r="FJ58" s="506"/>
      <c r="FK58" s="506"/>
      <c r="FL58" s="506"/>
      <c r="FM58" s="506"/>
      <c r="FN58" s="506"/>
      <c r="FO58" s="506"/>
      <c r="FP58" s="506"/>
      <c r="FQ58" s="506"/>
      <c r="FR58" s="506"/>
      <c r="FS58" s="506"/>
      <c r="FT58" s="506"/>
      <c r="FU58" s="506"/>
      <c r="FV58" s="506"/>
      <c r="FW58" s="506"/>
      <c r="FX58" s="506"/>
      <c r="FY58" s="506"/>
      <c r="FZ58" s="506"/>
      <c r="GA58" s="506"/>
      <c r="GB58" s="506"/>
      <c r="GC58" s="506"/>
      <c r="GD58" s="506"/>
      <c r="GE58" s="506"/>
      <c r="GF58" s="506"/>
      <c r="GG58" s="506"/>
      <c r="GH58" s="506"/>
      <c r="GI58" s="506"/>
      <c r="GJ58" s="506"/>
      <c r="GK58" s="506"/>
      <c r="GL58" s="506"/>
      <c r="GM58" s="506"/>
      <c r="GN58" s="506"/>
      <c r="GO58" s="506"/>
      <c r="GP58" s="506"/>
      <c r="GQ58" s="506"/>
      <c r="GR58" s="506"/>
      <c r="GS58" s="506"/>
      <c r="GT58" s="506"/>
      <c r="GU58" s="506"/>
      <c r="GV58" s="506"/>
      <c r="GW58" s="506"/>
      <c r="GX58" s="506"/>
      <c r="GY58" s="506"/>
      <c r="GZ58" s="506"/>
      <c r="HA58" s="506"/>
      <c r="HB58" s="506"/>
      <c r="HC58" s="506"/>
      <c r="HD58" s="506"/>
      <c r="HE58" s="506"/>
      <c r="HF58" s="506"/>
      <c r="HG58" s="506"/>
      <c r="HH58" s="506"/>
      <c r="HI58" s="506"/>
      <c r="HJ58" s="506"/>
      <c r="HK58" s="506"/>
      <c r="HL58" s="506"/>
      <c r="HM58" s="506"/>
      <c r="HN58" s="506"/>
      <c r="HO58" s="506"/>
      <c r="HP58" s="506"/>
      <c r="HQ58" s="506"/>
      <c r="HR58" s="506"/>
      <c r="HS58" s="506"/>
      <c r="HT58" s="506"/>
      <c r="HU58" s="506"/>
      <c r="HV58" s="506"/>
      <c r="HW58" s="506"/>
      <c r="HX58" s="506"/>
      <c r="HY58" s="506"/>
      <c r="HZ58" s="506"/>
      <c r="IA58" s="506"/>
      <c r="IB58" s="506"/>
      <c r="IC58" s="506"/>
      <c r="ID58" s="506"/>
      <c r="IE58" s="506"/>
      <c r="IF58" s="506"/>
      <c r="IG58" s="506"/>
      <c r="IH58" s="506"/>
      <c r="II58" s="506"/>
      <c r="IJ58" s="506"/>
      <c r="IK58" s="506"/>
      <c r="IL58" s="506"/>
      <c r="IM58" s="506"/>
      <c r="IN58" s="506"/>
      <c r="IO58" s="506"/>
    </row>
    <row r="59" spans="1:249" ht="24">
      <c r="A59" s="514">
        <v>48</v>
      </c>
      <c r="B59" s="515" t="s">
        <v>685</v>
      </c>
      <c r="C59" s="515" t="s">
        <v>686</v>
      </c>
      <c r="D59" s="516">
        <v>80</v>
      </c>
      <c r="E59" s="516">
        <v>90</v>
      </c>
      <c r="F59" s="517">
        <f t="shared" si="0"/>
        <v>78.3</v>
      </c>
      <c r="G59" s="517">
        <f t="shared" si="1"/>
        <v>87.3</v>
      </c>
      <c r="H59" s="517">
        <f t="shared" si="2"/>
        <v>26.189999999999998</v>
      </c>
      <c r="I59" s="517">
        <f t="shared" si="3"/>
        <v>235.70999999999998</v>
      </c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6"/>
      <c r="AL59" s="506"/>
      <c r="AM59" s="506"/>
      <c r="AN59" s="506"/>
      <c r="AO59" s="506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  <c r="BA59" s="506"/>
      <c r="BB59" s="506"/>
      <c r="BC59" s="506"/>
      <c r="BD59" s="506"/>
      <c r="BE59" s="506"/>
      <c r="BF59" s="506"/>
      <c r="BG59" s="506"/>
      <c r="BH59" s="506"/>
      <c r="BI59" s="506"/>
      <c r="BJ59" s="506"/>
      <c r="BK59" s="506"/>
      <c r="BL59" s="506"/>
      <c r="BM59" s="506"/>
      <c r="BN59" s="506"/>
      <c r="BO59" s="506"/>
      <c r="BP59" s="506"/>
      <c r="BQ59" s="506"/>
      <c r="BR59" s="506"/>
      <c r="BS59" s="506"/>
      <c r="BT59" s="506"/>
      <c r="BU59" s="506"/>
      <c r="BV59" s="506"/>
      <c r="BW59" s="506"/>
      <c r="BX59" s="506"/>
      <c r="BY59" s="506"/>
      <c r="BZ59" s="506"/>
      <c r="CA59" s="506"/>
      <c r="CB59" s="506"/>
      <c r="CC59" s="506"/>
      <c r="CD59" s="506"/>
      <c r="CE59" s="506"/>
      <c r="CF59" s="506"/>
      <c r="CG59" s="506"/>
      <c r="CH59" s="506"/>
      <c r="CI59" s="506"/>
      <c r="CJ59" s="506"/>
      <c r="CK59" s="506"/>
      <c r="CL59" s="506"/>
      <c r="CM59" s="506"/>
      <c r="CN59" s="506"/>
      <c r="CO59" s="506"/>
      <c r="CP59" s="506"/>
      <c r="CQ59" s="506"/>
      <c r="CR59" s="506"/>
      <c r="CS59" s="506"/>
      <c r="CT59" s="506"/>
      <c r="CU59" s="506"/>
      <c r="CV59" s="506"/>
      <c r="CW59" s="506"/>
      <c r="CX59" s="506"/>
      <c r="CY59" s="506"/>
      <c r="CZ59" s="506"/>
      <c r="DA59" s="506"/>
      <c r="DB59" s="506"/>
      <c r="DC59" s="506"/>
      <c r="DD59" s="506"/>
      <c r="DE59" s="506"/>
      <c r="DF59" s="506"/>
      <c r="DG59" s="506"/>
      <c r="DH59" s="506"/>
      <c r="DI59" s="506"/>
      <c r="DJ59" s="506"/>
      <c r="DK59" s="506"/>
      <c r="DL59" s="506"/>
      <c r="DM59" s="506"/>
      <c r="DN59" s="506"/>
      <c r="DO59" s="506"/>
      <c r="DP59" s="506"/>
      <c r="DQ59" s="506"/>
      <c r="DR59" s="506"/>
      <c r="DS59" s="506"/>
      <c r="DT59" s="506"/>
      <c r="DU59" s="506"/>
      <c r="DV59" s="506"/>
      <c r="DW59" s="506"/>
      <c r="DX59" s="506"/>
      <c r="DY59" s="506"/>
      <c r="DZ59" s="506"/>
      <c r="EA59" s="506"/>
      <c r="EB59" s="506"/>
      <c r="EC59" s="506"/>
      <c r="ED59" s="506"/>
      <c r="EE59" s="506"/>
      <c r="EF59" s="506"/>
      <c r="EG59" s="506"/>
      <c r="EH59" s="506"/>
      <c r="EI59" s="506"/>
      <c r="EJ59" s="506"/>
      <c r="EK59" s="506"/>
      <c r="EL59" s="506"/>
      <c r="EM59" s="506"/>
      <c r="EN59" s="506"/>
      <c r="EO59" s="506"/>
      <c r="EP59" s="506"/>
      <c r="EQ59" s="506"/>
      <c r="ER59" s="506"/>
      <c r="ES59" s="506"/>
      <c r="ET59" s="506"/>
      <c r="EU59" s="506"/>
      <c r="EV59" s="506"/>
      <c r="EW59" s="506"/>
      <c r="EX59" s="506"/>
      <c r="EY59" s="506"/>
      <c r="EZ59" s="506"/>
      <c r="FA59" s="506"/>
      <c r="FB59" s="506"/>
      <c r="FC59" s="506"/>
      <c r="FD59" s="506"/>
      <c r="FE59" s="506"/>
      <c r="FF59" s="506"/>
      <c r="FG59" s="506"/>
      <c r="FH59" s="506"/>
      <c r="FI59" s="506"/>
      <c r="FJ59" s="506"/>
      <c r="FK59" s="506"/>
      <c r="FL59" s="506"/>
      <c r="FM59" s="506"/>
      <c r="FN59" s="506"/>
      <c r="FO59" s="506"/>
      <c r="FP59" s="506"/>
      <c r="FQ59" s="506"/>
      <c r="FR59" s="506"/>
      <c r="FS59" s="506"/>
      <c r="FT59" s="506"/>
      <c r="FU59" s="506"/>
      <c r="FV59" s="506"/>
      <c r="FW59" s="506"/>
      <c r="FX59" s="506"/>
      <c r="FY59" s="506"/>
      <c r="FZ59" s="506"/>
      <c r="GA59" s="506"/>
      <c r="GB59" s="506"/>
      <c r="GC59" s="506"/>
      <c r="GD59" s="506"/>
      <c r="GE59" s="506"/>
      <c r="GF59" s="506"/>
      <c r="GG59" s="506"/>
      <c r="GH59" s="506"/>
      <c r="GI59" s="506"/>
      <c r="GJ59" s="506"/>
      <c r="GK59" s="506"/>
      <c r="GL59" s="506"/>
      <c r="GM59" s="506"/>
      <c r="GN59" s="506"/>
      <c r="GO59" s="506"/>
      <c r="GP59" s="506"/>
      <c r="GQ59" s="506"/>
      <c r="GR59" s="506"/>
      <c r="GS59" s="506"/>
      <c r="GT59" s="506"/>
      <c r="GU59" s="506"/>
      <c r="GV59" s="506"/>
      <c r="GW59" s="506"/>
      <c r="GX59" s="506"/>
      <c r="GY59" s="506"/>
      <c r="GZ59" s="506"/>
      <c r="HA59" s="506"/>
      <c r="HB59" s="506"/>
      <c r="HC59" s="506"/>
      <c r="HD59" s="506"/>
      <c r="HE59" s="506"/>
      <c r="HF59" s="506"/>
      <c r="HG59" s="506"/>
      <c r="HH59" s="506"/>
      <c r="HI59" s="506"/>
      <c r="HJ59" s="506"/>
      <c r="HK59" s="506"/>
      <c r="HL59" s="506"/>
      <c r="HM59" s="506"/>
      <c r="HN59" s="506"/>
      <c r="HO59" s="506"/>
      <c r="HP59" s="506"/>
      <c r="HQ59" s="506"/>
      <c r="HR59" s="506"/>
      <c r="HS59" s="506"/>
      <c r="HT59" s="506"/>
      <c r="HU59" s="506"/>
      <c r="HV59" s="506"/>
      <c r="HW59" s="506"/>
      <c r="HX59" s="506"/>
      <c r="HY59" s="506"/>
      <c r="HZ59" s="506"/>
      <c r="IA59" s="506"/>
      <c r="IB59" s="506"/>
      <c r="IC59" s="506"/>
      <c r="ID59" s="506"/>
      <c r="IE59" s="506"/>
      <c r="IF59" s="506"/>
      <c r="IG59" s="506"/>
      <c r="IH59" s="506"/>
      <c r="II59" s="506"/>
      <c r="IJ59" s="506"/>
      <c r="IK59" s="506"/>
      <c r="IL59" s="506"/>
      <c r="IM59" s="506"/>
      <c r="IN59" s="506"/>
      <c r="IO59" s="506"/>
    </row>
    <row r="60" spans="1:249" ht="24">
      <c r="A60" s="514">
        <v>49</v>
      </c>
      <c r="B60" s="515" t="s">
        <v>685</v>
      </c>
      <c r="C60" s="515" t="s">
        <v>687</v>
      </c>
      <c r="D60" s="516">
        <v>80</v>
      </c>
      <c r="E60" s="516">
        <v>90</v>
      </c>
      <c r="F60" s="517">
        <f t="shared" si="0"/>
        <v>78.3</v>
      </c>
      <c r="G60" s="517">
        <f t="shared" si="1"/>
        <v>87.3</v>
      </c>
      <c r="H60" s="517">
        <f t="shared" si="2"/>
        <v>26.189999999999998</v>
      </c>
      <c r="I60" s="517">
        <f t="shared" si="3"/>
        <v>235.70999999999998</v>
      </c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6"/>
      <c r="X60" s="506"/>
      <c r="Y60" s="506"/>
      <c r="Z60" s="506"/>
      <c r="AA60" s="506"/>
      <c r="AB60" s="506"/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  <c r="BA60" s="506"/>
      <c r="BB60" s="506"/>
      <c r="BC60" s="506"/>
      <c r="BD60" s="506"/>
      <c r="BE60" s="506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06"/>
      <c r="BZ60" s="506"/>
      <c r="CA60" s="506"/>
      <c r="CB60" s="506"/>
      <c r="CC60" s="506"/>
      <c r="CD60" s="506"/>
      <c r="CE60" s="506"/>
      <c r="CF60" s="506"/>
      <c r="CG60" s="506"/>
      <c r="CH60" s="506"/>
      <c r="CI60" s="506"/>
      <c r="CJ60" s="506"/>
      <c r="CK60" s="506"/>
      <c r="CL60" s="506"/>
      <c r="CM60" s="506"/>
      <c r="CN60" s="506"/>
      <c r="CO60" s="506"/>
      <c r="CP60" s="506"/>
      <c r="CQ60" s="506"/>
      <c r="CR60" s="506"/>
      <c r="CS60" s="506"/>
      <c r="CT60" s="506"/>
      <c r="CU60" s="506"/>
      <c r="CV60" s="506"/>
      <c r="CW60" s="506"/>
      <c r="CX60" s="506"/>
      <c r="CY60" s="506"/>
      <c r="CZ60" s="506"/>
      <c r="DA60" s="506"/>
      <c r="DB60" s="506"/>
      <c r="DC60" s="506"/>
      <c r="DD60" s="506"/>
      <c r="DE60" s="506"/>
      <c r="DF60" s="506"/>
      <c r="DG60" s="506"/>
      <c r="DH60" s="506"/>
      <c r="DI60" s="506"/>
      <c r="DJ60" s="506"/>
      <c r="DK60" s="506"/>
      <c r="DL60" s="506"/>
      <c r="DM60" s="506"/>
      <c r="DN60" s="506"/>
      <c r="DO60" s="506"/>
      <c r="DP60" s="506"/>
      <c r="DQ60" s="506"/>
      <c r="DR60" s="506"/>
      <c r="DS60" s="506"/>
      <c r="DT60" s="506"/>
      <c r="DU60" s="506"/>
      <c r="DV60" s="506"/>
      <c r="DW60" s="506"/>
      <c r="DX60" s="506"/>
      <c r="DY60" s="506"/>
      <c r="DZ60" s="506"/>
      <c r="EA60" s="506"/>
      <c r="EB60" s="506"/>
      <c r="EC60" s="506"/>
      <c r="ED60" s="506"/>
      <c r="EE60" s="506"/>
      <c r="EF60" s="506"/>
      <c r="EG60" s="506"/>
      <c r="EH60" s="506"/>
      <c r="EI60" s="506"/>
      <c r="EJ60" s="506"/>
      <c r="EK60" s="506"/>
      <c r="EL60" s="506"/>
      <c r="EM60" s="506"/>
      <c r="EN60" s="506"/>
      <c r="EO60" s="506"/>
      <c r="EP60" s="506"/>
      <c r="EQ60" s="506"/>
      <c r="ER60" s="506"/>
      <c r="ES60" s="506"/>
      <c r="ET60" s="506"/>
      <c r="EU60" s="506"/>
      <c r="EV60" s="506"/>
      <c r="EW60" s="506"/>
      <c r="EX60" s="506"/>
      <c r="EY60" s="506"/>
      <c r="EZ60" s="506"/>
      <c r="FA60" s="506"/>
      <c r="FB60" s="506"/>
      <c r="FC60" s="506"/>
      <c r="FD60" s="506"/>
      <c r="FE60" s="506"/>
      <c r="FF60" s="506"/>
      <c r="FG60" s="506"/>
      <c r="FH60" s="506"/>
      <c r="FI60" s="506"/>
      <c r="FJ60" s="506"/>
      <c r="FK60" s="506"/>
      <c r="FL60" s="506"/>
      <c r="FM60" s="506"/>
      <c r="FN60" s="506"/>
      <c r="FO60" s="506"/>
      <c r="FP60" s="506"/>
      <c r="FQ60" s="506"/>
      <c r="FR60" s="506"/>
      <c r="FS60" s="506"/>
      <c r="FT60" s="506"/>
      <c r="FU60" s="506"/>
      <c r="FV60" s="506"/>
      <c r="FW60" s="506"/>
      <c r="FX60" s="506"/>
      <c r="FY60" s="506"/>
      <c r="FZ60" s="506"/>
      <c r="GA60" s="506"/>
      <c r="GB60" s="506"/>
      <c r="GC60" s="506"/>
      <c r="GD60" s="506"/>
      <c r="GE60" s="506"/>
      <c r="GF60" s="506"/>
      <c r="GG60" s="506"/>
      <c r="GH60" s="506"/>
      <c r="GI60" s="506"/>
      <c r="GJ60" s="506"/>
      <c r="GK60" s="506"/>
      <c r="GL60" s="506"/>
      <c r="GM60" s="506"/>
      <c r="GN60" s="506"/>
      <c r="GO60" s="506"/>
      <c r="GP60" s="506"/>
      <c r="GQ60" s="506"/>
      <c r="GR60" s="506"/>
      <c r="GS60" s="506"/>
      <c r="GT60" s="506"/>
      <c r="GU60" s="506"/>
      <c r="GV60" s="506"/>
      <c r="GW60" s="506"/>
      <c r="GX60" s="506"/>
      <c r="GY60" s="506"/>
      <c r="GZ60" s="506"/>
      <c r="HA60" s="506"/>
      <c r="HB60" s="506"/>
      <c r="HC60" s="506"/>
      <c r="HD60" s="506"/>
      <c r="HE60" s="506"/>
      <c r="HF60" s="506"/>
      <c r="HG60" s="506"/>
      <c r="HH60" s="506"/>
      <c r="HI60" s="506"/>
      <c r="HJ60" s="506"/>
      <c r="HK60" s="506"/>
      <c r="HL60" s="506"/>
      <c r="HM60" s="506"/>
      <c r="HN60" s="506"/>
      <c r="HO60" s="506"/>
      <c r="HP60" s="506"/>
      <c r="HQ60" s="506"/>
      <c r="HR60" s="506"/>
      <c r="HS60" s="506"/>
      <c r="HT60" s="506"/>
      <c r="HU60" s="506"/>
      <c r="HV60" s="506"/>
      <c r="HW60" s="506"/>
      <c r="HX60" s="506"/>
      <c r="HY60" s="506"/>
      <c r="HZ60" s="506"/>
      <c r="IA60" s="506"/>
      <c r="IB60" s="506"/>
      <c r="IC60" s="506"/>
      <c r="ID60" s="506"/>
      <c r="IE60" s="506"/>
      <c r="IF60" s="506"/>
      <c r="IG60" s="506"/>
      <c r="IH60" s="506"/>
      <c r="II60" s="506"/>
      <c r="IJ60" s="506"/>
      <c r="IK60" s="506"/>
      <c r="IL60" s="506"/>
      <c r="IM60" s="506"/>
      <c r="IN60" s="506"/>
      <c r="IO60" s="506"/>
    </row>
    <row r="61" spans="1:249" ht="24">
      <c r="A61" s="514">
        <v>50</v>
      </c>
      <c r="B61" s="515" t="s">
        <v>685</v>
      </c>
      <c r="C61" s="515" t="s">
        <v>688</v>
      </c>
      <c r="D61" s="516">
        <v>80</v>
      </c>
      <c r="E61" s="516">
        <v>90</v>
      </c>
      <c r="F61" s="517">
        <f t="shared" si="0"/>
        <v>78.3</v>
      </c>
      <c r="G61" s="517">
        <f t="shared" si="1"/>
        <v>87.3</v>
      </c>
      <c r="H61" s="517">
        <f t="shared" si="2"/>
        <v>26.189999999999998</v>
      </c>
      <c r="I61" s="517">
        <f t="shared" si="3"/>
        <v>235.70999999999998</v>
      </c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D61" s="506"/>
      <c r="AE61" s="506"/>
      <c r="AF61" s="506"/>
      <c r="AG61" s="506"/>
      <c r="AH61" s="506"/>
      <c r="AI61" s="506"/>
      <c r="AJ61" s="506"/>
      <c r="AK61" s="506"/>
      <c r="AL61" s="506"/>
      <c r="AM61" s="506"/>
      <c r="AN61" s="506"/>
      <c r="AO61" s="506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  <c r="BA61" s="506"/>
      <c r="BB61" s="506"/>
      <c r="BC61" s="506"/>
      <c r="BD61" s="506"/>
      <c r="BE61" s="506"/>
      <c r="BF61" s="506"/>
      <c r="BG61" s="506"/>
      <c r="BH61" s="506"/>
      <c r="BI61" s="506"/>
      <c r="BJ61" s="506"/>
      <c r="BK61" s="506"/>
      <c r="BL61" s="506"/>
      <c r="BM61" s="506"/>
      <c r="BN61" s="506"/>
      <c r="BO61" s="506"/>
      <c r="BP61" s="506"/>
      <c r="BQ61" s="506"/>
      <c r="BR61" s="506"/>
      <c r="BS61" s="506"/>
      <c r="BT61" s="506"/>
      <c r="BU61" s="506"/>
      <c r="BV61" s="506"/>
      <c r="BW61" s="506"/>
      <c r="BX61" s="506"/>
      <c r="BY61" s="506"/>
      <c r="BZ61" s="506"/>
      <c r="CA61" s="506"/>
      <c r="CB61" s="506"/>
      <c r="CC61" s="506"/>
      <c r="CD61" s="506"/>
      <c r="CE61" s="506"/>
      <c r="CF61" s="506"/>
      <c r="CG61" s="506"/>
      <c r="CH61" s="506"/>
      <c r="CI61" s="506"/>
      <c r="CJ61" s="506"/>
      <c r="CK61" s="506"/>
      <c r="CL61" s="506"/>
      <c r="CM61" s="506"/>
      <c r="CN61" s="506"/>
      <c r="CO61" s="506"/>
      <c r="CP61" s="506"/>
      <c r="CQ61" s="506"/>
      <c r="CR61" s="506"/>
      <c r="CS61" s="506"/>
      <c r="CT61" s="506"/>
      <c r="CU61" s="506"/>
      <c r="CV61" s="506"/>
      <c r="CW61" s="506"/>
      <c r="CX61" s="506"/>
      <c r="CY61" s="506"/>
      <c r="CZ61" s="506"/>
      <c r="DA61" s="506"/>
      <c r="DB61" s="506"/>
      <c r="DC61" s="506"/>
      <c r="DD61" s="506"/>
      <c r="DE61" s="506"/>
      <c r="DF61" s="506"/>
      <c r="DG61" s="506"/>
      <c r="DH61" s="506"/>
      <c r="DI61" s="506"/>
      <c r="DJ61" s="506"/>
      <c r="DK61" s="506"/>
      <c r="DL61" s="506"/>
      <c r="DM61" s="506"/>
      <c r="DN61" s="506"/>
      <c r="DO61" s="506"/>
      <c r="DP61" s="506"/>
      <c r="DQ61" s="506"/>
      <c r="DR61" s="506"/>
      <c r="DS61" s="506"/>
      <c r="DT61" s="506"/>
      <c r="DU61" s="506"/>
      <c r="DV61" s="506"/>
      <c r="DW61" s="506"/>
      <c r="DX61" s="506"/>
      <c r="DY61" s="506"/>
      <c r="DZ61" s="506"/>
      <c r="EA61" s="506"/>
      <c r="EB61" s="506"/>
      <c r="EC61" s="506"/>
      <c r="ED61" s="506"/>
      <c r="EE61" s="506"/>
      <c r="EF61" s="506"/>
      <c r="EG61" s="506"/>
      <c r="EH61" s="506"/>
      <c r="EI61" s="506"/>
      <c r="EJ61" s="506"/>
      <c r="EK61" s="506"/>
      <c r="EL61" s="506"/>
      <c r="EM61" s="506"/>
      <c r="EN61" s="506"/>
      <c r="EO61" s="506"/>
      <c r="EP61" s="506"/>
      <c r="EQ61" s="506"/>
      <c r="ER61" s="506"/>
      <c r="ES61" s="506"/>
      <c r="ET61" s="506"/>
      <c r="EU61" s="506"/>
      <c r="EV61" s="506"/>
      <c r="EW61" s="506"/>
      <c r="EX61" s="506"/>
      <c r="EY61" s="506"/>
      <c r="EZ61" s="506"/>
      <c r="FA61" s="506"/>
      <c r="FB61" s="506"/>
      <c r="FC61" s="506"/>
      <c r="FD61" s="506"/>
      <c r="FE61" s="506"/>
      <c r="FF61" s="506"/>
      <c r="FG61" s="506"/>
      <c r="FH61" s="506"/>
      <c r="FI61" s="506"/>
      <c r="FJ61" s="506"/>
      <c r="FK61" s="506"/>
      <c r="FL61" s="506"/>
      <c r="FM61" s="506"/>
      <c r="FN61" s="506"/>
      <c r="FO61" s="506"/>
      <c r="FP61" s="506"/>
      <c r="FQ61" s="506"/>
      <c r="FR61" s="506"/>
      <c r="FS61" s="506"/>
      <c r="FT61" s="506"/>
      <c r="FU61" s="506"/>
      <c r="FV61" s="506"/>
      <c r="FW61" s="506"/>
      <c r="FX61" s="506"/>
      <c r="FY61" s="506"/>
      <c r="FZ61" s="506"/>
      <c r="GA61" s="506"/>
      <c r="GB61" s="506"/>
      <c r="GC61" s="506"/>
      <c r="GD61" s="506"/>
      <c r="GE61" s="506"/>
      <c r="GF61" s="506"/>
      <c r="GG61" s="506"/>
      <c r="GH61" s="506"/>
      <c r="GI61" s="506"/>
      <c r="GJ61" s="506"/>
      <c r="GK61" s="506"/>
      <c r="GL61" s="506"/>
      <c r="GM61" s="506"/>
      <c r="GN61" s="506"/>
      <c r="GO61" s="506"/>
      <c r="GP61" s="506"/>
      <c r="GQ61" s="506"/>
      <c r="GR61" s="506"/>
      <c r="GS61" s="506"/>
      <c r="GT61" s="506"/>
      <c r="GU61" s="506"/>
      <c r="GV61" s="506"/>
      <c r="GW61" s="506"/>
      <c r="GX61" s="506"/>
      <c r="GY61" s="506"/>
      <c r="GZ61" s="506"/>
      <c r="HA61" s="506"/>
      <c r="HB61" s="506"/>
      <c r="HC61" s="506"/>
      <c r="HD61" s="506"/>
      <c r="HE61" s="506"/>
      <c r="HF61" s="506"/>
      <c r="HG61" s="506"/>
      <c r="HH61" s="506"/>
      <c r="HI61" s="506"/>
      <c r="HJ61" s="506"/>
      <c r="HK61" s="506"/>
      <c r="HL61" s="506"/>
      <c r="HM61" s="506"/>
      <c r="HN61" s="506"/>
      <c r="HO61" s="506"/>
      <c r="HP61" s="506"/>
      <c r="HQ61" s="506"/>
      <c r="HR61" s="506"/>
      <c r="HS61" s="506"/>
      <c r="HT61" s="506"/>
      <c r="HU61" s="506"/>
      <c r="HV61" s="506"/>
      <c r="HW61" s="506"/>
      <c r="HX61" s="506"/>
      <c r="HY61" s="506"/>
      <c r="HZ61" s="506"/>
      <c r="IA61" s="506"/>
      <c r="IB61" s="506"/>
      <c r="IC61" s="506"/>
      <c r="ID61" s="506"/>
      <c r="IE61" s="506"/>
      <c r="IF61" s="506"/>
      <c r="IG61" s="506"/>
      <c r="IH61" s="506"/>
      <c r="II61" s="506"/>
      <c r="IJ61" s="506"/>
      <c r="IK61" s="506"/>
      <c r="IL61" s="506"/>
      <c r="IM61" s="506"/>
      <c r="IN61" s="506"/>
      <c r="IO61" s="506"/>
    </row>
    <row r="62" spans="1:249" ht="15">
      <c r="A62" s="514"/>
      <c r="B62" s="515"/>
      <c r="C62" s="515"/>
      <c r="D62" s="516"/>
      <c r="E62" s="516"/>
      <c r="F62" s="517"/>
      <c r="G62" s="517"/>
      <c r="H62" s="517"/>
      <c r="I62" s="517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6"/>
      <c r="AL62" s="506"/>
      <c r="AM62" s="506"/>
      <c r="AN62" s="506"/>
      <c r="AO62" s="506"/>
      <c r="AP62" s="506"/>
      <c r="AQ62" s="506"/>
      <c r="AR62" s="506"/>
      <c r="AS62" s="506"/>
      <c r="AT62" s="506"/>
      <c r="AU62" s="506"/>
      <c r="AV62" s="506"/>
      <c r="AW62" s="506"/>
      <c r="AX62" s="506"/>
      <c r="AY62" s="506"/>
      <c r="AZ62" s="506"/>
      <c r="BA62" s="506"/>
      <c r="BB62" s="506"/>
      <c r="BC62" s="506"/>
      <c r="BD62" s="506"/>
      <c r="BE62" s="506"/>
      <c r="BF62" s="506"/>
      <c r="BG62" s="506"/>
      <c r="BH62" s="506"/>
      <c r="BI62" s="506"/>
      <c r="BJ62" s="506"/>
      <c r="BK62" s="506"/>
      <c r="BL62" s="506"/>
      <c r="BM62" s="506"/>
      <c r="BN62" s="506"/>
      <c r="BO62" s="506"/>
      <c r="BP62" s="506"/>
      <c r="BQ62" s="506"/>
      <c r="BR62" s="506"/>
      <c r="BS62" s="506"/>
      <c r="BT62" s="506"/>
      <c r="BU62" s="506"/>
      <c r="BV62" s="506"/>
      <c r="BW62" s="506"/>
      <c r="BX62" s="506"/>
      <c r="BY62" s="506"/>
      <c r="BZ62" s="506"/>
      <c r="CA62" s="506"/>
      <c r="CB62" s="506"/>
      <c r="CC62" s="506"/>
      <c r="CD62" s="506"/>
      <c r="CE62" s="506"/>
      <c r="CF62" s="506"/>
      <c r="CG62" s="506"/>
      <c r="CH62" s="506"/>
      <c r="CI62" s="506"/>
      <c r="CJ62" s="506"/>
      <c r="CK62" s="506"/>
      <c r="CL62" s="506"/>
      <c r="CM62" s="506"/>
      <c r="CN62" s="506"/>
      <c r="CO62" s="506"/>
      <c r="CP62" s="506"/>
      <c r="CQ62" s="506"/>
      <c r="CR62" s="506"/>
      <c r="CS62" s="506"/>
      <c r="CT62" s="506"/>
      <c r="CU62" s="506"/>
      <c r="CV62" s="506"/>
      <c r="CW62" s="506"/>
      <c r="CX62" s="506"/>
      <c r="CY62" s="506"/>
      <c r="CZ62" s="506"/>
      <c r="DA62" s="506"/>
      <c r="DB62" s="506"/>
      <c r="DC62" s="506"/>
      <c r="DD62" s="506"/>
      <c r="DE62" s="506"/>
      <c r="DF62" s="506"/>
      <c r="DG62" s="506"/>
      <c r="DH62" s="506"/>
      <c r="DI62" s="506"/>
      <c r="DJ62" s="506"/>
      <c r="DK62" s="506"/>
      <c r="DL62" s="506"/>
      <c r="DM62" s="506"/>
      <c r="DN62" s="506"/>
      <c r="DO62" s="506"/>
      <c r="DP62" s="506"/>
      <c r="DQ62" s="506"/>
      <c r="DR62" s="506"/>
      <c r="DS62" s="506"/>
      <c r="DT62" s="506"/>
      <c r="DU62" s="506"/>
      <c r="DV62" s="506"/>
      <c r="DW62" s="506"/>
      <c r="DX62" s="506"/>
      <c r="DY62" s="506"/>
      <c r="DZ62" s="506"/>
      <c r="EA62" s="506"/>
      <c r="EB62" s="506"/>
      <c r="EC62" s="506"/>
      <c r="ED62" s="506"/>
      <c r="EE62" s="506"/>
      <c r="EF62" s="506"/>
      <c r="EG62" s="506"/>
      <c r="EH62" s="506"/>
      <c r="EI62" s="506"/>
      <c r="EJ62" s="506"/>
      <c r="EK62" s="506"/>
      <c r="EL62" s="506"/>
      <c r="EM62" s="506"/>
      <c r="EN62" s="506"/>
      <c r="EO62" s="506"/>
      <c r="EP62" s="506"/>
      <c r="EQ62" s="506"/>
      <c r="ER62" s="506"/>
      <c r="ES62" s="506"/>
      <c r="ET62" s="506"/>
      <c r="EU62" s="506"/>
      <c r="EV62" s="506"/>
      <c r="EW62" s="506"/>
      <c r="EX62" s="506"/>
      <c r="EY62" s="506"/>
      <c r="EZ62" s="506"/>
      <c r="FA62" s="506"/>
      <c r="FB62" s="506"/>
      <c r="FC62" s="506"/>
      <c r="FD62" s="506"/>
      <c r="FE62" s="506"/>
      <c r="FF62" s="506"/>
      <c r="FG62" s="506"/>
      <c r="FH62" s="506"/>
      <c r="FI62" s="506"/>
      <c r="FJ62" s="506"/>
      <c r="FK62" s="506"/>
      <c r="FL62" s="506"/>
      <c r="FM62" s="506"/>
      <c r="FN62" s="506"/>
      <c r="FO62" s="506"/>
      <c r="FP62" s="506"/>
      <c r="FQ62" s="506"/>
      <c r="FR62" s="506"/>
      <c r="FS62" s="506"/>
      <c r="FT62" s="506"/>
      <c r="FU62" s="506"/>
      <c r="FV62" s="506"/>
      <c r="FW62" s="506"/>
      <c r="FX62" s="506"/>
      <c r="FY62" s="506"/>
      <c r="FZ62" s="506"/>
      <c r="GA62" s="506"/>
      <c r="GB62" s="506"/>
      <c r="GC62" s="506"/>
      <c r="GD62" s="506"/>
      <c r="GE62" s="506"/>
      <c r="GF62" s="506"/>
      <c r="GG62" s="506"/>
      <c r="GH62" s="506"/>
      <c r="GI62" s="506"/>
      <c r="GJ62" s="506"/>
      <c r="GK62" s="506"/>
      <c r="GL62" s="506"/>
      <c r="GM62" s="506"/>
      <c r="GN62" s="506"/>
      <c r="GO62" s="506"/>
      <c r="GP62" s="506"/>
      <c r="GQ62" s="506"/>
      <c r="GR62" s="506"/>
      <c r="GS62" s="506"/>
      <c r="GT62" s="506"/>
      <c r="GU62" s="506"/>
      <c r="GV62" s="506"/>
      <c r="GW62" s="506"/>
      <c r="GX62" s="506"/>
      <c r="GY62" s="506"/>
      <c r="GZ62" s="506"/>
      <c r="HA62" s="506"/>
      <c r="HB62" s="506"/>
      <c r="HC62" s="506"/>
      <c r="HD62" s="506"/>
      <c r="HE62" s="506"/>
      <c r="HF62" s="506"/>
      <c r="HG62" s="506"/>
      <c r="HH62" s="506"/>
      <c r="HI62" s="506"/>
      <c r="HJ62" s="506"/>
      <c r="HK62" s="506"/>
      <c r="HL62" s="506"/>
      <c r="HM62" s="506"/>
      <c r="HN62" s="506"/>
      <c r="HO62" s="506"/>
      <c r="HP62" s="506"/>
      <c r="HQ62" s="506"/>
      <c r="HR62" s="506"/>
      <c r="HS62" s="506"/>
      <c r="HT62" s="506"/>
      <c r="HU62" s="506"/>
      <c r="HV62" s="506"/>
      <c r="HW62" s="506"/>
      <c r="HX62" s="506"/>
      <c r="HY62" s="506"/>
      <c r="HZ62" s="506"/>
      <c r="IA62" s="506"/>
      <c r="IB62" s="506"/>
      <c r="IC62" s="506"/>
      <c r="ID62" s="506"/>
      <c r="IE62" s="506"/>
      <c r="IF62" s="506"/>
      <c r="IG62" s="506"/>
      <c r="IH62" s="506"/>
      <c r="II62" s="506"/>
      <c r="IJ62" s="506"/>
      <c r="IK62" s="506"/>
      <c r="IL62" s="506"/>
      <c r="IM62" s="506"/>
      <c r="IN62" s="506"/>
      <c r="IO62" s="506"/>
    </row>
    <row r="63" spans="1:249" ht="15">
      <c r="A63" s="514"/>
      <c r="B63" s="515"/>
      <c r="C63" s="515"/>
      <c r="D63" s="516"/>
      <c r="E63" s="516"/>
      <c r="F63" s="517"/>
      <c r="G63" s="517"/>
      <c r="H63" s="517"/>
      <c r="I63" s="517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6"/>
      <c r="AL63" s="506"/>
      <c r="AM63" s="506"/>
      <c r="AN63" s="506"/>
      <c r="AO63" s="506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  <c r="BA63" s="506"/>
      <c r="BB63" s="506"/>
      <c r="BC63" s="506"/>
      <c r="BD63" s="506"/>
      <c r="BE63" s="506"/>
      <c r="BF63" s="506"/>
      <c r="BG63" s="506"/>
      <c r="BH63" s="506"/>
      <c r="BI63" s="506"/>
      <c r="BJ63" s="506"/>
      <c r="BK63" s="506"/>
      <c r="BL63" s="506"/>
      <c r="BM63" s="506"/>
      <c r="BN63" s="506"/>
      <c r="BO63" s="506"/>
      <c r="BP63" s="506"/>
      <c r="BQ63" s="506"/>
      <c r="BR63" s="506"/>
      <c r="BS63" s="506"/>
      <c r="BT63" s="506"/>
      <c r="BU63" s="506"/>
      <c r="BV63" s="506"/>
      <c r="BW63" s="506"/>
      <c r="BX63" s="506"/>
      <c r="BY63" s="506"/>
      <c r="BZ63" s="506"/>
      <c r="CA63" s="506"/>
      <c r="CB63" s="506"/>
      <c r="CC63" s="506"/>
      <c r="CD63" s="506"/>
      <c r="CE63" s="506"/>
      <c r="CF63" s="506"/>
      <c r="CG63" s="506"/>
      <c r="CH63" s="506"/>
      <c r="CI63" s="506"/>
      <c r="CJ63" s="506"/>
      <c r="CK63" s="506"/>
      <c r="CL63" s="506"/>
      <c r="CM63" s="506"/>
      <c r="CN63" s="506"/>
      <c r="CO63" s="506"/>
      <c r="CP63" s="506"/>
      <c r="CQ63" s="506"/>
      <c r="CR63" s="506"/>
      <c r="CS63" s="506"/>
      <c r="CT63" s="506"/>
      <c r="CU63" s="506"/>
      <c r="CV63" s="506"/>
      <c r="CW63" s="506"/>
      <c r="CX63" s="506"/>
      <c r="CY63" s="506"/>
      <c r="CZ63" s="506"/>
      <c r="DA63" s="506"/>
      <c r="DB63" s="506"/>
      <c r="DC63" s="506"/>
      <c r="DD63" s="506"/>
      <c r="DE63" s="506"/>
      <c r="DF63" s="506"/>
      <c r="DG63" s="506"/>
      <c r="DH63" s="506"/>
      <c r="DI63" s="506"/>
      <c r="DJ63" s="506"/>
      <c r="DK63" s="506"/>
      <c r="DL63" s="506"/>
      <c r="DM63" s="506"/>
      <c r="DN63" s="506"/>
      <c r="DO63" s="506"/>
      <c r="DP63" s="506"/>
      <c r="DQ63" s="506"/>
      <c r="DR63" s="506"/>
      <c r="DS63" s="506"/>
      <c r="DT63" s="506"/>
      <c r="DU63" s="506"/>
      <c r="DV63" s="506"/>
      <c r="DW63" s="506"/>
      <c r="DX63" s="506"/>
      <c r="DY63" s="506"/>
      <c r="DZ63" s="506"/>
      <c r="EA63" s="506"/>
      <c r="EB63" s="506"/>
      <c r="EC63" s="506"/>
      <c r="ED63" s="506"/>
      <c r="EE63" s="506"/>
      <c r="EF63" s="506"/>
      <c r="EG63" s="506"/>
      <c r="EH63" s="506"/>
      <c r="EI63" s="506"/>
      <c r="EJ63" s="506"/>
      <c r="EK63" s="506"/>
      <c r="EL63" s="506"/>
      <c r="EM63" s="506"/>
      <c r="EN63" s="506"/>
      <c r="EO63" s="506"/>
      <c r="EP63" s="506"/>
      <c r="EQ63" s="506"/>
      <c r="ER63" s="506"/>
      <c r="ES63" s="506"/>
      <c r="ET63" s="506"/>
      <c r="EU63" s="506"/>
      <c r="EV63" s="506"/>
      <c r="EW63" s="506"/>
      <c r="EX63" s="506"/>
      <c r="EY63" s="506"/>
      <c r="EZ63" s="506"/>
      <c r="FA63" s="506"/>
      <c r="FB63" s="506"/>
      <c r="FC63" s="506"/>
      <c r="FD63" s="506"/>
      <c r="FE63" s="506"/>
      <c r="FF63" s="506"/>
      <c r="FG63" s="506"/>
      <c r="FH63" s="506"/>
      <c r="FI63" s="506"/>
      <c r="FJ63" s="506"/>
      <c r="FK63" s="506"/>
      <c r="FL63" s="506"/>
      <c r="FM63" s="506"/>
      <c r="FN63" s="506"/>
      <c r="FO63" s="506"/>
      <c r="FP63" s="506"/>
      <c r="FQ63" s="506"/>
      <c r="FR63" s="506"/>
      <c r="FS63" s="506"/>
      <c r="FT63" s="506"/>
      <c r="FU63" s="506"/>
      <c r="FV63" s="506"/>
      <c r="FW63" s="506"/>
      <c r="FX63" s="506"/>
      <c r="FY63" s="506"/>
      <c r="FZ63" s="506"/>
      <c r="GA63" s="506"/>
      <c r="GB63" s="506"/>
      <c r="GC63" s="506"/>
      <c r="GD63" s="506"/>
      <c r="GE63" s="506"/>
      <c r="GF63" s="506"/>
      <c r="GG63" s="506"/>
      <c r="GH63" s="506"/>
      <c r="GI63" s="506"/>
      <c r="GJ63" s="506"/>
      <c r="GK63" s="506"/>
      <c r="GL63" s="506"/>
      <c r="GM63" s="506"/>
      <c r="GN63" s="506"/>
      <c r="GO63" s="506"/>
      <c r="GP63" s="506"/>
      <c r="GQ63" s="506"/>
      <c r="GR63" s="506"/>
      <c r="GS63" s="506"/>
      <c r="GT63" s="506"/>
      <c r="GU63" s="506"/>
      <c r="GV63" s="506"/>
      <c r="GW63" s="506"/>
      <c r="GX63" s="506"/>
      <c r="GY63" s="506"/>
      <c r="GZ63" s="506"/>
      <c r="HA63" s="506"/>
      <c r="HB63" s="506"/>
      <c r="HC63" s="506"/>
      <c r="HD63" s="506"/>
      <c r="HE63" s="506"/>
      <c r="HF63" s="506"/>
      <c r="HG63" s="506"/>
      <c r="HH63" s="506"/>
      <c r="HI63" s="506"/>
      <c r="HJ63" s="506"/>
      <c r="HK63" s="506"/>
      <c r="HL63" s="506"/>
      <c r="HM63" s="506"/>
      <c r="HN63" s="506"/>
      <c r="HO63" s="506"/>
      <c r="HP63" s="506"/>
      <c r="HQ63" s="506"/>
      <c r="HR63" s="506"/>
      <c r="HS63" s="506"/>
      <c r="HT63" s="506"/>
      <c r="HU63" s="506"/>
      <c r="HV63" s="506"/>
      <c r="HW63" s="506"/>
      <c r="HX63" s="506"/>
      <c r="HY63" s="506"/>
      <c r="HZ63" s="506"/>
      <c r="IA63" s="506"/>
      <c r="IB63" s="506"/>
      <c r="IC63" s="506"/>
      <c r="ID63" s="506"/>
      <c r="IE63" s="506"/>
      <c r="IF63" s="506"/>
      <c r="IG63" s="506"/>
      <c r="IH63" s="506"/>
      <c r="II63" s="506"/>
      <c r="IJ63" s="506"/>
      <c r="IK63" s="506"/>
      <c r="IL63" s="506"/>
      <c r="IM63" s="506"/>
      <c r="IN63" s="506"/>
      <c r="IO63" s="506"/>
    </row>
    <row r="64" spans="1:249" ht="15">
      <c r="A64" s="514"/>
      <c r="B64" s="515"/>
      <c r="C64" s="515"/>
      <c r="D64" s="516"/>
      <c r="E64" s="516"/>
      <c r="F64" s="517"/>
      <c r="G64" s="517"/>
      <c r="H64" s="517"/>
      <c r="I64" s="517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6"/>
      <c r="U64" s="506"/>
      <c r="V64" s="506"/>
      <c r="W64" s="506"/>
      <c r="X64" s="506"/>
      <c r="Y64" s="506"/>
      <c r="Z64" s="506"/>
      <c r="AA64" s="506"/>
      <c r="AB64" s="506"/>
      <c r="AC64" s="506"/>
      <c r="AD64" s="506"/>
      <c r="AE64" s="506"/>
      <c r="AF64" s="506"/>
      <c r="AG64" s="506"/>
      <c r="AH64" s="506"/>
      <c r="AI64" s="506"/>
      <c r="AJ64" s="506"/>
      <c r="AK64" s="506"/>
      <c r="AL64" s="506"/>
      <c r="AM64" s="506"/>
      <c r="AN64" s="506"/>
      <c r="AO64" s="506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/>
      <c r="BA64" s="506"/>
      <c r="BB64" s="506"/>
      <c r="BC64" s="506"/>
      <c r="BD64" s="506"/>
      <c r="BE64" s="506"/>
      <c r="BF64" s="506"/>
      <c r="BG64" s="506"/>
      <c r="BH64" s="506"/>
      <c r="BI64" s="506"/>
      <c r="BJ64" s="506"/>
      <c r="BK64" s="506"/>
      <c r="BL64" s="506"/>
      <c r="BM64" s="506"/>
      <c r="BN64" s="506"/>
      <c r="BO64" s="506"/>
      <c r="BP64" s="506"/>
      <c r="BQ64" s="506"/>
      <c r="BR64" s="506"/>
      <c r="BS64" s="506"/>
      <c r="BT64" s="506"/>
      <c r="BU64" s="506"/>
      <c r="BV64" s="506"/>
      <c r="BW64" s="506"/>
      <c r="BX64" s="506"/>
      <c r="BY64" s="506"/>
      <c r="BZ64" s="506"/>
      <c r="CA64" s="506"/>
      <c r="CB64" s="506"/>
      <c r="CC64" s="506"/>
      <c r="CD64" s="506"/>
      <c r="CE64" s="506"/>
      <c r="CF64" s="506"/>
      <c r="CG64" s="506"/>
      <c r="CH64" s="506"/>
      <c r="CI64" s="506"/>
      <c r="CJ64" s="506"/>
      <c r="CK64" s="506"/>
      <c r="CL64" s="506"/>
      <c r="CM64" s="506"/>
      <c r="CN64" s="506"/>
      <c r="CO64" s="506"/>
      <c r="CP64" s="506"/>
      <c r="CQ64" s="506"/>
      <c r="CR64" s="506"/>
      <c r="CS64" s="506"/>
      <c r="CT64" s="506"/>
      <c r="CU64" s="506"/>
      <c r="CV64" s="506"/>
      <c r="CW64" s="506"/>
      <c r="CX64" s="506"/>
      <c r="CY64" s="506"/>
      <c r="CZ64" s="506"/>
      <c r="DA64" s="506"/>
      <c r="DB64" s="506"/>
      <c r="DC64" s="506"/>
      <c r="DD64" s="506"/>
      <c r="DE64" s="506"/>
      <c r="DF64" s="506"/>
      <c r="DG64" s="506"/>
      <c r="DH64" s="506"/>
      <c r="DI64" s="506"/>
      <c r="DJ64" s="506"/>
      <c r="DK64" s="506"/>
      <c r="DL64" s="506"/>
      <c r="DM64" s="506"/>
      <c r="DN64" s="506"/>
      <c r="DO64" s="506"/>
      <c r="DP64" s="506"/>
      <c r="DQ64" s="506"/>
      <c r="DR64" s="506"/>
      <c r="DS64" s="506"/>
      <c r="DT64" s="506"/>
      <c r="DU64" s="506"/>
      <c r="DV64" s="506"/>
      <c r="DW64" s="506"/>
      <c r="DX64" s="506"/>
      <c r="DY64" s="506"/>
      <c r="DZ64" s="506"/>
      <c r="EA64" s="506"/>
      <c r="EB64" s="506"/>
      <c r="EC64" s="506"/>
      <c r="ED64" s="506"/>
      <c r="EE64" s="506"/>
      <c r="EF64" s="506"/>
      <c r="EG64" s="506"/>
      <c r="EH64" s="506"/>
      <c r="EI64" s="506"/>
      <c r="EJ64" s="506"/>
      <c r="EK64" s="506"/>
      <c r="EL64" s="506"/>
      <c r="EM64" s="506"/>
      <c r="EN64" s="506"/>
      <c r="EO64" s="506"/>
      <c r="EP64" s="506"/>
      <c r="EQ64" s="506"/>
      <c r="ER64" s="506"/>
      <c r="ES64" s="506"/>
      <c r="ET64" s="506"/>
      <c r="EU64" s="506"/>
      <c r="EV64" s="506"/>
      <c r="EW64" s="506"/>
      <c r="EX64" s="506"/>
      <c r="EY64" s="506"/>
      <c r="EZ64" s="506"/>
      <c r="FA64" s="506"/>
      <c r="FB64" s="506"/>
      <c r="FC64" s="506"/>
      <c r="FD64" s="506"/>
      <c r="FE64" s="506"/>
      <c r="FF64" s="506"/>
      <c r="FG64" s="506"/>
      <c r="FH64" s="506"/>
      <c r="FI64" s="506"/>
      <c r="FJ64" s="506"/>
      <c r="FK64" s="506"/>
      <c r="FL64" s="506"/>
      <c r="FM64" s="506"/>
      <c r="FN64" s="506"/>
      <c r="FO64" s="506"/>
      <c r="FP64" s="506"/>
      <c r="FQ64" s="506"/>
      <c r="FR64" s="506"/>
      <c r="FS64" s="506"/>
      <c r="FT64" s="506"/>
      <c r="FU64" s="506"/>
      <c r="FV64" s="506"/>
      <c r="FW64" s="506"/>
      <c r="FX64" s="506"/>
      <c r="FY64" s="506"/>
      <c r="FZ64" s="506"/>
      <c r="GA64" s="506"/>
      <c r="GB64" s="506"/>
      <c r="GC64" s="506"/>
      <c r="GD64" s="506"/>
      <c r="GE64" s="506"/>
      <c r="GF64" s="506"/>
      <c r="GG64" s="506"/>
      <c r="GH64" s="506"/>
      <c r="GI64" s="506"/>
      <c r="GJ64" s="506"/>
      <c r="GK64" s="506"/>
      <c r="GL64" s="506"/>
      <c r="GM64" s="506"/>
      <c r="GN64" s="506"/>
      <c r="GO64" s="506"/>
      <c r="GP64" s="506"/>
      <c r="GQ64" s="506"/>
      <c r="GR64" s="506"/>
      <c r="GS64" s="506"/>
      <c r="GT64" s="506"/>
      <c r="GU64" s="506"/>
      <c r="GV64" s="506"/>
      <c r="GW64" s="506"/>
      <c r="GX64" s="506"/>
      <c r="GY64" s="506"/>
      <c r="GZ64" s="506"/>
      <c r="HA64" s="506"/>
      <c r="HB64" s="506"/>
      <c r="HC64" s="506"/>
      <c r="HD64" s="506"/>
      <c r="HE64" s="506"/>
      <c r="HF64" s="506"/>
      <c r="HG64" s="506"/>
      <c r="HH64" s="506"/>
      <c r="HI64" s="506"/>
      <c r="HJ64" s="506"/>
      <c r="HK64" s="506"/>
      <c r="HL64" s="506"/>
      <c r="HM64" s="506"/>
      <c r="HN64" s="506"/>
      <c r="HO64" s="506"/>
      <c r="HP64" s="506"/>
      <c r="HQ64" s="506"/>
      <c r="HR64" s="506"/>
      <c r="HS64" s="506"/>
      <c r="HT64" s="506"/>
      <c r="HU64" s="506"/>
      <c r="HV64" s="506"/>
      <c r="HW64" s="506"/>
      <c r="HX64" s="506"/>
      <c r="HY64" s="506"/>
      <c r="HZ64" s="506"/>
      <c r="IA64" s="506"/>
      <c r="IB64" s="506"/>
      <c r="IC64" s="506"/>
      <c r="ID64" s="506"/>
      <c r="IE64" s="506"/>
      <c r="IF64" s="506"/>
      <c r="IG64" s="506"/>
      <c r="IH64" s="506"/>
      <c r="II64" s="506"/>
      <c r="IJ64" s="506"/>
      <c r="IK64" s="506"/>
      <c r="IL64" s="506"/>
      <c r="IM64" s="506"/>
      <c r="IN64" s="506"/>
      <c r="IO64" s="506"/>
    </row>
    <row r="65" spans="1:249" ht="15">
      <c r="A65" s="514"/>
      <c r="B65" s="515"/>
      <c r="C65" s="515"/>
      <c r="D65" s="516"/>
      <c r="E65" s="516"/>
      <c r="F65" s="517"/>
      <c r="G65" s="517"/>
      <c r="H65" s="517"/>
      <c r="I65" s="517"/>
      <c r="J65" s="506"/>
      <c r="K65" s="506"/>
      <c r="L65" s="506"/>
      <c r="M65" s="506"/>
      <c r="N65" s="506"/>
      <c r="O65" s="506"/>
      <c r="P65" s="506"/>
      <c r="Q65" s="506"/>
      <c r="R65" s="506"/>
      <c r="S65" s="506"/>
      <c r="T65" s="506"/>
      <c r="U65" s="506"/>
      <c r="V65" s="506"/>
      <c r="W65" s="506"/>
      <c r="X65" s="506"/>
      <c r="Y65" s="506"/>
      <c r="Z65" s="506"/>
      <c r="AA65" s="506"/>
      <c r="AB65" s="506"/>
      <c r="AC65" s="506"/>
      <c r="AD65" s="506"/>
      <c r="AE65" s="506"/>
      <c r="AF65" s="506"/>
      <c r="AG65" s="506"/>
      <c r="AH65" s="506"/>
      <c r="AI65" s="506"/>
      <c r="AJ65" s="506"/>
      <c r="AK65" s="506"/>
      <c r="AL65" s="506"/>
      <c r="AM65" s="506"/>
      <c r="AN65" s="506"/>
      <c r="AO65" s="506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  <c r="BA65" s="506"/>
      <c r="BB65" s="506"/>
      <c r="BC65" s="506"/>
      <c r="BD65" s="506"/>
      <c r="BE65" s="506"/>
      <c r="BF65" s="506"/>
      <c r="BG65" s="506"/>
      <c r="BH65" s="506"/>
      <c r="BI65" s="506"/>
      <c r="BJ65" s="506"/>
      <c r="BK65" s="506"/>
      <c r="BL65" s="506"/>
      <c r="BM65" s="506"/>
      <c r="BN65" s="506"/>
      <c r="BO65" s="506"/>
      <c r="BP65" s="506"/>
      <c r="BQ65" s="506"/>
      <c r="BR65" s="506"/>
      <c r="BS65" s="506"/>
      <c r="BT65" s="506"/>
      <c r="BU65" s="506"/>
      <c r="BV65" s="506"/>
      <c r="BW65" s="506"/>
      <c r="BX65" s="506"/>
      <c r="BY65" s="506"/>
      <c r="BZ65" s="506"/>
      <c r="CA65" s="506"/>
      <c r="CB65" s="506"/>
      <c r="CC65" s="506"/>
      <c r="CD65" s="506"/>
      <c r="CE65" s="506"/>
      <c r="CF65" s="506"/>
      <c r="CG65" s="506"/>
      <c r="CH65" s="506"/>
      <c r="CI65" s="506"/>
      <c r="CJ65" s="506"/>
      <c r="CK65" s="506"/>
      <c r="CL65" s="506"/>
      <c r="CM65" s="506"/>
      <c r="CN65" s="506"/>
      <c r="CO65" s="506"/>
      <c r="CP65" s="506"/>
      <c r="CQ65" s="506"/>
      <c r="CR65" s="506"/>
      <c r="CS65" s="506"/>
      <c r="CT65" s="506"/>
      <c r="CU65" s="506"/>
      <c r="CV65" s="506"/>
      <c r="CW65" s="506"/>
      <c r="CX65" s="506"/>
      <c r="CY65" s="506"/>
      <c r="CZ65" s="506"/>
      <c r="DA65" s="506"/>
      <c r="DB65" s="506"/>
      <c r="DC65" s="506"/>
      <c r="DD65" s="506"/>
      <c r="DE65" s="506"/>
      <c r="DF65" s="506"/>
      <c r="DG65" s="506"/>
      <c r="DH65" s="506"/>
      <c r="DI65" s="506"/>
      <c r="DJ65" s="506"/>
      <c r="DK65" s="506"/>
      <c r="DL65" s="506"/>
      <c r="DM65" s="506"/>
      <c r="DN65" s="506"/>
      <c r="DO65" s="506"/>
      <c r="DP65" s="506"/>
      <c r="DQ65" s="506"/>
      <c r="DR65" s="506"/>
      <c r="DS65" s="506"/>
      <c r="DT65" s="506"/>
      <c r="DU65" s="506"/>
      <c r="DV65" s="506"/>
      <c r="DW65" s="506"/>
      <c r="DX65" s="506"/>
      <c r="DY65" s="506"/>
      <c r="DZ65" s="506"/>
      <c r="EA65" s="506"/>
      <c r="EB65" s="506"/>
      <c r="EC65" s="506"/>
      <c r="ED65" s="506"/>
      <c r="EE65" s="506"/>
      <c r="EF65" s="506"/>
      <c r="EG65" s="506"/>
      <c r="EH65" s="506"/>
      <c r="EI65" s="506"/>
      <c r="EJ65" s="506"/>
      <c r="EK65" s="506"/>
      <c r="EL65" s="506"/>
      <c r="EM65" s="506"/>
      <c r="EN65" s="506"/>
      <c r="EO65" s="506"/>
      <c r="EP65" s="506"/>
      <c r="EQ65" s="506"/>
      <c r="ER65" s="506"/>
      <c r="ES65" s="506"/>
      <c r="ET65" s="506"/>
      <c r="EU65" s="506"/>
      <c r="EV65" s="506"/>
      <c r="EW65" s="506"/>
      <c r="EX65" s="506"/>
      <c r="EY65" s="506"/>
      <c r="EZ65" s="506"/>
      <c r="FA65" s="506"/>
      <c r="FB65" s="506"/>
      <c r="FC65" s="506"/>
      <c r="FD65" s="506"/>
      <c r="FE65" s="506"/>
      <c r="FF65" s="506"/>
      <c r="FG65" s="506"/>
      <c r="FH65" s="506"/>
      <c r="FI65" s="506"/>
      <c r="FJ65" s="506"/>
      <c r="FK65" s="506"/>
      <c r="FL65" s="506"/>
      <c r="FM65" s="506"/>
      <c r="FN65" s="506"/>
      <c r="FO65" s="506"/>
      <c r="FP65" s="506"/>
      <c r="FQ65" s="506"/>
      <c r="FR65" s="506"/>
      <c r="FS65" s="506"/>
      <c r="FT65" s="506"/>
      <c r="FU65" s="506"/>
      <c r="FV65" s="506"/>
      <c r="FW65" s="506"/>
      <c r="FX65" s="506"/>
      <c r="FY65" s="506"/>
      <c r="FZ65" s="506"/>
      <c r="GA65" s="506"/>
      <c r="GB65" s="506"/>
      <c r="GC65" s="506"/>
      <c r="GD65" s="506"/>
      <c r="GE65" s="506"/>
      <c r="GF65" s="506"/>
      <c r="GG65" s="506"/>
      <c r="GH65" s="506"/>
      <c r="GI65" s="506"/>
      <c r="GJ65" s="506"/>
      <c r="GK65" s="506"/>
      <c r="GL65" s="506"/>
      <c r="GM65" s="506"/>
      <c r="GN65" s="506"/>
      <c r="GO65" s="506"/>
      <c r="GP65" s="506"/>
      <c r="GQ65" s="506"/>
      <c r="GR65" s="506"/>
      <c r="GS65" s="506"/>
      <c r="GT65" s="506"/>
      <c r="GU65" s="506"/>
      <c r="GV65" s="506"/>
      <c r="GW65" s="506"/>
      <c r="GX65" s="506"/>
      <c r="GY65" s="506"/>
      <c r="GZ65" s="506"/>
      <c r="HA65" s="506"/>
      <c r="HB65" s="506"/>
      <c r="HC65" s="506"/>
      <c r="HD65" s="506"/>
      <c r="HE65" s="506"/>
      <c r="HF65" s="506"/>
      <c r="HG65" s="506"/>
      <c r="HH65" s="506"/>
      <c r="HI65" s="506"/>
      <c r="HJ65" s="506"/>
      <c r="HK65" s="506"/>
      <c r="HL65" s="506"/>
      <c r="HM65" s="506"/>
      <c r="HN65" s="506"/>
      <c r="HO65" s="506"/>
      <c r="HP65" s="506"/>
      <c r="HQ65" s="506"/>
      <c r="HR65" s="506"/>
      <c r="HS65" s="506"/>
      <c r="HT65" s="506"/>
      <c r="HU65" s="506"/>
      <c r="HV65" s="506"/>
      <c r="HW65" s="506"/>
      <c r="HX65" s="506"/>
      <c r="HY65" s="506"/>
      <c r="HZ65" s="506"/>
      <c r="IA65" s="506"/>
      <c r="IB65" s="506"/>
      <c r="IC65" s="506"/>
      <c r="ID65" s="506"/>
      <c r="IE65" s="506"/>
      <c r="IF65" s="506"/>
      <c r="IG65" s="506"/>
      <c r="IH65" s="506"/>
      <c r="II65" s="506"/>
      <c r="IJ65" s="506"/>
      <c r="IK65" s="506"/>
      <c r="IL65" s="506"/>
      <c r="IM65" s="506"/>
      <c r="IN65" s="506"/>
      <c r="IO65" s="506"/>
    </row>
    <row r="66" spans="1:249" ht="15">
      <c r="A66" s="518"/>
      <c r="B66" s="515"/>
      <c r="C66" s="515"/>
      <c r="D66" s="516"/>
      <c r="E66" s="516"/>
      <c r="F66" s="517"/>
      <c r="G66" s="517"/>
      <c r="H66" s="517"/>
      <c r="I66" s="517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6"/>
      <c r="AL66" s="506"/>
      <c r="AM66" s="506"/>
      <c r="AN66" s="506"/>
      <c r="AO66" s="506"/>
      <c r="AP66" s="506"/>
      <c r="AQ66" s="506"/>
      <c r="AR66" s="506"/>
      <c r="AS66" s="506"/>
      <c r="AT66" s="506"/>
      <c r="AU66" s="506"/>
      <c r="AV66" s="506"/>
      <c r="AW66" s="506"/>
      <c r="AX66" s="506"/>
      <c r="AY66" s="506"/>
      <c r="AZ66" s="506"/>
      <c r="BA66" s="506"/>
      <c r="BB66" s="506"/>
      <c r="BC66" s="506"/>
      <c r="BD66" s="506"/>
      <c r="BE66" s="506"/>
      <c r="BF66" s="506"/>
      <c r="BG66" s="506"/>
      <c r="BH66" s="506"/>
      <c r="BI66" s="506"/>
      <c r="BJ66" s="506"/>
      <c r="BK66" s="506"/>
      <c r="BL66" s="506"/>
      <c r="BM66" s="506"/>
      <c r="BN66" s="506"/>
      <c r="BO66" s="506"/>
      <c r="BP66" s="506"/>
      <c r="BQ66" s="506"/>
      <c r="BR66" s="506"/>
      <c r="BS66" s="506"/>
      <c r="BT66" s="506"/>
      <c r="BU66" s="506"/>
      <c r="BV66" s="506"/>
      <c r="BW66" s="506"/>
      <c r="BX66" s="506"/>
      <c r="BY66" s="506"/>
      <c r="BZ66" s="506"/>
      <c r="CA66" s="506"/>
      <c r="CB66" s="506"/>
      <c r="CC66" s="506"/>
      <c r="CD66" s="506"/>
      <c r="CE66" s="506"/>
      <c r="CF66" s="506"/>
      <c r="CG66" s="506"/>
      <c r="CH66" s="506"/>
      <c r="CI66" s="506"/>
      <c r="CJ66" s="506"/>
      <c r="CK66" s="506"/>
      <c r="CL66" s="506"/>
      <c r="CM66" s="506"/>
      <c r="CN66" s="506"/>
      <c r="CO66" s="506"/>
      <c r="CP66" s="506"/>
      <c r="CQ66" s="506"/>
      <c r="CR66" s="506"/>
      <c r="CS66" s="506"/>
      <c r="CT66" s="506"/>
      <c r="CU66" s="506"/>
      <c r="CV66" s="506"/>
      <c r="CW66" s="506"/>
      <c r="CX66" s="506"/>
      <c r="CY66" s="506"/>
      <c r="CZ66" s="506"/>
      <c r="DA66" s="506"/>
      <c r="DB66" s="506"/>
      <c r="DC66" s="506"/>
      <c r="DD66" s="506"/>
      <c r="DE66" s="506"/>
      <c r="DF66" s="506"/>
      <c r="DG66" s="506"/>
      <c r="DH66" s="506"/>
      <c r="DI66" s="506"/>
      <c r="DJ66" s="506"/>
      <c r="DK66" s="506"/>
      <c r="DL66" s="506"/>
      <c r="DM66" s="506"/>
      <c r="DN66" s="506"/>
      <c r="DO66" s="506"/>
      <c r="DP66" s="506"/>
      <c r="DQ66" s="506"/>
      <c r="DR66" s="506"/>
      <c r="DS66" s="506"/>
      <c r="DT66" s="506"/>
      <c r="DU66" s="506"/>
      <c r="DV66" s="506"/>
      <c r="DW66" s="506"/>
      <c r="DX66" s="506"/>
      <c r="DY66" s="506"/>
      <c r="DZ66" s="506"/>
      <c r="EA66" s="506"/>
      <c r="EB66" s="506"/>
      <c r="EC66" s="506"/>
      <c r="ED66" s="506"/>
      <c r="EE66" s="506"/>
      <c r="EF66" s="506"/>
      <c r="EG66" s="506"/>
      <c r="EH66" s="506"/>
      <c r="EI66" s="506"/>
      <c r="EJ66" s="506"/>
      <c r="EK66" s="506"/>
      <c r="EL66" s="506"/>
      <c r="EM66" s="506"/>
      <c r="EN66" s="506"/>
      <c r="EO66" s="506"/>
      <c r="EP66" s="506"/>
      <c r="EQ66" s="506"/>
      <c r="ER66" s="506"/>
      <c r="ES66" s="506"/>
      <c r="ET66" s="506"/>
      <c r="EU66" s="506"/>
      <c r="EV66" s="506"/>
      <c r="EW66" s="506"/>
      <c r="EX66" s="506"/>
      <c r="EY66" s="506"/>
      <c r="EZ66" s="506"/>
      <c r="FA66" s="506"/>
      <c r="FB66" s="506"/>
      <c r="FC66" s="506"/>
      <c r="FD66" s="506"/>
      <c r="FE66" s="506"/>
      <c r="FF66" s="506"/>
      <c r="FG66" s="506"/>
      <c r="FH66" s="506"/>
      <c r="FI66" s="506"/>
      <c r="FJ66" s="506"/>
      <c r="FK66" s="506"/>
      <c r="FL66" s="506"/>
      <c r="FM66" s="506"/>
      <c r="FN66" s="506"/>
      <c r="FO66" s="506"/>
      <c r="FP66" s="506"/>
      <c r="FQ66" s="506"/>
      <c r="FR66" s="506"/>
      <c r="FS66" s="506"/>
      <c r="FT66" s="506"/>
      <c r="FU66" s="506"/>
      <c r="FV66" s="506"/>
      <c r="FW66" s="506"/>
      <c r="FX66" s="506"/>
      <c r="FY66" s="506"/>
      <c r="FZ66" s="506"/>
      <c r="GA66" s="506"/>
      <c r="GB66" s="506"/>
      <c r="GC66" s="506"/>
      <c r="GD66" s="506"/>
      <c r="GE66" s="506"/>
      <c r="GF66" s="506"/>
      <c r="GG66" s="506"/>
      <c r="GH66" s="506"/>
      <c r="GI66" s="506"/>
      <c r="GJ66" s="506"/>
      <c r="GK66" s="506"/>
      <c r="GL66" s="506"/>
      <c r="GM66" s="506"/>
      <c r="GN66" s="506"/>
      <c r="GO66" s="506"/>
      <c r="GP66" s="506"/>
      <c r="GQ66" s="506"/>
      <c r="GR66" s="506"/>
      <c r="GS66" s="506"/>
      <c r="GT66" s="506"/>
      <c r="GU66" s="506"/>
      <c r="GV66" s="506"/>
      <c r="GW66" s="506"/>
      <c r="GX66" s="506"/>
      <c r="GY66" s="506"/>
      <c r="GZ66" s="506"/>
      <c r="HA66" s="506"/>
      <c r="HB66" s="506"/>
      <c r="HC66" s="506"/>
      <c r="HD66" s="506"/>
      <c r="HE66" s="506"/>
      <c r="HF66" s="506"/>
      <c r="HG66" s="506"/>
      <c r="HH66" s="506"/>
      <c r="HI66" s="506"/>
      <c r="HJ66" s="506"/>
      <c r="HK66" s="506"/>
      <c r="HL66" s="506"/>
      <c r="HM66" s="506"/>
      <c r="HN66" s="506"/>
      <c r="HO66" s="506"/>
      <c r="HP66" s="506"/>
      <c r="HQ66" s="506"/>
      <c r="HR66" s="506"/>
      <c r="HS66" s="506"/>
      <c r="HT66" s="506"/>
      <c r="HU66" s="506"/>
      <c r="HV66" s="506"/>
      <c r="HW66" s="506"/>
      <c r="HX66" s="506"/>
      <c r="HY66" s="506"/>
      <c r="HZ66" s="506"/>
      <c r="IA66" s="506"/>
      <c r="IB66" s="506"/>
      <c r="IC66" s="506"/>
      <c r="ID66" s="506"/>
      <c r="IE66" s="506"/>
      <c r="IF66" s="506"/>
      <c r="IG66" s="506"/>
      <c r="IH66" s="506"/>
      <c r="II66" s="506"/>
      <c r="IJ66" s="506"/>
      <c r="IK66" s="506"/>
      <c r="IL66" s="506"/>
      <c r="IM66" s="506"/>
      <c r="IN66" s="506"/>
      <c r="IO66" s="506"/>
    </row>
    <row r="67" spans="1:249" ht="14.25">
      <c r="A67" s="518"/>
      <c r="B67" s="519" t="s">
        <v>201</v>
      </c>
      <c r="C67" s="519"/>
      <c r="D67" s="522">
        <f aca="true" t="shared" si="4" ref="D67:I67">SUM(D12:D66)</f>
        <v>5757</v>
      </c>
      <c r="E67" s="522">
        <f t="shared" si="4"/>
        <v>5245</v>
      </c>
      <c r="F67" s="522">
        <f t="shared" si="4"/>
        <v>4563.150000000001</v>
      </c>
      <c r="G67" s="522">
        <f t="shared" si="4"/>
        <v>5087.650000000001</v>
      </c>
      <c r="H67" s="522">
        <f t="shared" si="4"/>
        <v>1526.2950000000005</v>
      </c>
      <c r="I67" s="522">
        <f t="shared" si="4"/>
        <v>13736.654999999999</v>
      </c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6"/>
      <c r="AL67" s="506"/>
      <c r="AM67" s="506"/>
      <c r="AN67" s="506"/>
      <c r="AO67" s="506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  <c r="BA67" s="506"/>
      <c r="BB67" s="506"/>
      <c r="BC67" s="506"/>
      <c r="BD67" s="506"/>
      <c r="BE67" s="506"/>
      <c r="BF67" s="506"/>
      <c r="BG67" s="506"/>
      <c r="BH67" s="506"/>
      <c r="BI67" s="506"/>
      <c r="BJ67" s="506"/>
      <c r="BK67" s="506"/>
      <c r="BL67" s="506"/>
      <c r="BM67" s="506"/>
      <c r="BN67" s="506"/>
      <c r="BO67" s="506"/>
      <c r="BP67" s="506"/>
      <c r="BQ67" s="506"/>
      <c r="BR67" s="506"/>
      <c r="BS67" s="506"/>
      <c r="BT67" s="506"/>
      <c r="BU67" s="506"/>
      <c r="BV67" s="506"/>
      <c r="BW67" s="506"/>
      <c r="BX67" s="506"/>
      <c r="BY67" s="506"/>
      <c r="BZ67" s="506"/>
      <c r="CA67" s="506"/>
      <c r="CB67" s="506"/>
      <c r="CC67" s="506"/>
      <c r="CD67" s="506"/>
      <c r="CE67" s="506"/>
      <c r="CF67" s="506"/>
      <c r="CG67" s="506"/>
      <c r="CH67" s="506"/>
      <c r="CI67" s="506"/>
      <c r="CJ67" s="506"/>
      <c r="CK67" s="506"/>
      <c r="CL67" s="506"/>
      <c r="CM67" s="506"/>
      <c r="CN67" s="506"/>
      <c r="CO67" s="506"/>
      <c r="CP67" s="506"/>
      <c r="CQ67" s="506"/>
      <c r="CR67" s="506"/>
      <c r="CS67" s="506"/>
      <c r="CT67" s="506"/>
      <c r="CU67" s="506"/>
      <c r="CV67" s="506"/>
      <c r="CW67" s="506"/>
      <c r="CX67" s="506"/>
      <c r="CY67" s="506"/>
      <c r="CZ67" s="506"/>
      <c r="DA67" s="506"/>
      <c r="DB67" s="506"/>
      <c r="DC67" s="506"/>
      <c r="DD67" s="506"/>
      <c r="DE67" s="506"/>
      <c r="DF67" s="506"/>
      <c r="DG67" s="506"/>
      <c r="DH67" s="506"/>
      <c r="DI67" s="506"/>
      <c r="DJ67" s="506"/>
      <c r="DK67" s="506"/>
      <c r="DL67" s="506"/>
      <c r="DM67" s="506"/>
      <c r="DN67" s="506"/>
      <c r="DO67" s="506"/>
      <c r="DP67" s="506"/>
      <c r="DQ67" s="506"/>
      <c r="DR67" s="506"/>
      <c r="DS67" s="506"/>
      <c r="DT67" s="506"/>
      <c r="DU67" s="506"/>
      <c r="DV67" s="506"/>
      <c r="DW67" s="506"/>
      <c r="DX67" s="506"/>
      <c r="DY67" s="506"/>
      <c r="DZ67" s="506"/>
      <c r="EA67" s="506"/>
      <c r="EB67" s="506"/>
      <c r="EC67" s="506"/>
      <c r="ED67" s="506"/>
      <c r="EE67" s="506"/>
      <c r="EF67" s="506"/>
      <c r="EG67" s="506"/>
      <c r="EH67" s="506"/>
      <c r="EI67" s="506"/>
      <c r="EJ67" s="506"/>
      <c r="EK67" s="506"/>
      <c r="EL67" s="506"/>
      <c r="EM67" s="506"/>
      <c r="EN67" s="506"/>
      <c r="EO67" s="506"/>
      <c r="EP67" s="506"/>
      <c r="EQ67" s="506"/>
      <c r="ER67" s="506"/>
      <c r="ES67" s="506"/>
      <c r="ET67" s="506"/>
      <c r="EU67" s="506"/>
      <c r="EV67" s="506"/>
      <c r="EW67" s="506"/>
      <c r="EX67" s="506"/>
      <c r="EY67" s="506"/>
      <c r="EZ67" s="506"/>
      <c r="FA67" s="506"/>
      <c r="FB67" s="506"/>
      <c r="FC67" s="506"/>
      <c r="FD67" s="506"/>
      <c r="FE67" s="506"/>
      <c r="FF67" s="506"/>
      <c r="FG67" s="506"/>
      <c r="FH67" s="506"/>
      <c r="FI67" s="506"/>
      <c r="FJ67" s="506"/>
      <c r="FK67" s="506"/>
      <c r="FL67" s="506"/>
      <c r="FM67" s="506"/>
      <c r="FN67" s="506"/>
      <c r="FO67" s="506"/>
      <c r="FP67" s="506"/>
      <c r="FQ67" s="506"/>
      <c r="FR67" s="506"/>
      <c r="FS67" s="506"/>
      <c r="FT67" s="506"/>
      <c r="FU67" s="506"/>
      <c r="FV67" s="506"/>
      <c r="FW67" s="506"/>
      <c r="FX67" s="506"/>
      <c r="FY67" s="506"/>
      <c r="FZ67" s="506"/>
      <c r="GA67" s="506"/>
      <c r="GB67" s="506"/>
      <c r="GC67" s="506"/>
      <c r="GD67" s="506"/>
      <c r="GE67" s="506"/>
      <c r="GF67" s="506"/>
      <c r="GG67" s="506"/>
      <c r="GH67" s="506"/>
      <c r="GI67" s="506"/>
      <c r="GJ67" s="506"/>
      <c r="GK67" s="506"/>
      <c r="GL67" s="506"/>
      <c r="GM67" s="506"/>
      <c r="GN67" s="506"/>
      <c r="GO67" s="506"/>
      <c r="GP67" s="506"/>
      <c r="GQ67" s="506"/>
      <c r="GR67" s="506"/>
      <c r="GS67" s="506"/>
      <c r="GT67" s="506"/>
      <c r="GU67" s="506"/>
      <c r="GV67" s="506"/>
      <c r="GW67" s="506"/>
      <c r="GX67" s="506"/>
      <c r="GY67" s="506"/>
      <c r="GZ67" s="506"/>
      <c r="HA67" s="506"/>
      <c r="HB67" s="506"/>
      <c r="HC67" s="506"/>
      <c r="HD67" s="506"/>
      <c r="HE67" s="506"/>
      <c r="HF67" s="506"/>
      <c r="HG67" s="506"/>
      <c r="HH67" s="506"/>
      <c r="HI67" s="506"/>
      <c r="HJ67" s="506"/>
      <c r="HK67" s="506"/>
      <c r="HL67" s="506"/>
      <c r="HM67" s="506"/>
      <c r="HN67" s="506"/>
      <c r="HO67" s="506"/>
      <c r="HP67" s="506"/>
      <c r="HQ67" s="506"/>
      <c r="HR67" s="506"/>
      <c r="HS67" s="506"/>
      <c r="HT67" s="506"/>
      <c r="HU67" s="506"/>
      <c r="HV67" s="506"/>
      <c r="HW67" s="506"/>
      <c r="HX67" s="506"/>
      <c r="HY67" s="506"/>
      <c r="HZ67" s="506"/>
      <c r="IA67" s="506"/>
      <c r="IB67" s="506"/>
      <c r="IC67" s="506"/>
      <c r="ID67" s="506"/>
      <c r="IE67" s="506"/>
      <c r="IF67" s="506"/>
      <c r="IG67" s="506"/>
      <c r="IH67" s="506"/>
      <c r="II67" s="506"/>
      <c r="IJ67" s="506"/>
      <c r="IK67" s="506"/>
      <c r="IL67" s="506"/>
      <c r="IM67" s="506"/>
      <c r="IN67" s="506"/>
      <c r="IO67" s="506"/>
    </row>
    <row r="68" spans="1:249" ht="14.25">
      <c r="A68" s="505"/>
      <c r="B68" s="506"/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  <c r="BA68" s="506"/>
      <c r="BB68" s="506"/>
      <c r="BC68" s="506"/>
      <c r="BD68" s="506"/>
      <c r="BE68" s="506"/>
      <c r="BF68" s="506"/>
      <c r="BG68" s="506"/>
      <c r="BH68" s="506"/>
      <c r="BI68" s="506"/>
      <c r="BJ68" s="506"/>
      <c r="BK68" s="506"/>
      <c r="BL68" s="506"/>
      <c r="BM68" s="506"/>
      <c r="BN68" s="506"/>
      <c r="BO68" s="506"/>
      <c r="BP68" s="506"/>
      <c r="BQ68" s="506"/>
      <c r="BR68" s="506"/>
      <c r="BS68" s="506"/>
      <c r="BT68" s="506"/>
      <c r="BU68" s="506"/>
      <c r="BV68" s="506"/>
      <c r="BW68" s="506"/>
      <c r="BX68" s="506"/>
      <c r="BY68" s="506"/>
      <c r="BZ68" s="506"/>
      <c r="CA68" s="506"/>
      <c r="CB68" s="506"/>
      <c r="CC68" s="506"/>
      <c r="CD68" s="506"/>
      <c r="CE68" s="506"/>
      <c r="CF68" s="506"/>
      <c r="CG68" s="506"/>
      <c r="CH68" s="506"/>
      <c r="CI68" s="506"/>
      <c r="CJ68" s="506"/>
      <c r="CK68" s="506"/>
      <c r="CL68" s="506"/>
      <c r="CM68" s="506"/>
      <c r="CN68" s="506"/>
      <c r="CO68" s="506"/>
      <c r="CP68" s="506"/>
      <c r="CQ68" s="506"/>
      <c r="CR68" s="506"/>
      <c r="CS68" s="506"/>
      <c r="CT68" s="506"/>
      <c r="CU68" s="506"/>
      <c r="CV68" s="506"/>
      <c r="CW68" s="506"/>
      <c r="CX68" s="506"/>
      <c r="CY68" s="506"/>
      <c r="CZ68" s="506"/>
      <c r="DA68" s="506"/>
      <c r="DB68" s="506"/>
      <c r="DC68" s="506"/>
      <c r="DD68" s="506"/>
      <c r="DE68" s="506"/>
      <c r="DF68" s="506"/>
      <c r="DG68" s="506"/>
      <c r="DH68" s="506"/>
      <c r="DI68" s="506"/>
      <c r="DJ68" s="506"/>
      <c r="DK68" s="506"/>
      <c r="DL68" s="506"/>
      <c r="DM68" s="506"/>
      <c r="DN68" s="506"/>
      <c r="DO68" s="506"/>
      <c r="DP68" s="506"/>
      <c r="DQ68" s="506"/>
      <c r="DR68" s="506"/>
      <c r="DS68" s="506"/>
      <c r="DT68" s="506"/>
      <c r="DU68" s="506"/>
      <c r="DV68" s="506"/>
      <c r="DW68" s="506"/>
      <c r="DX68" s="506"/>
      <c r="DY68" s="506"/>
      <c r="DZ68" s="506"/>
      <c r="EA68" s="506"/>
      <c r="EB68" s="506"/>
      <c r="EC68" s="506"/>
      <c r="ED68" s="506"/>
      <c r="EE68" s="506"/>
      <c r="EF68" s="506"/>
      <c r="EG68" s="506"/>
      <c r="EH68" s="506"/>
      <c r="EI68" s="506"/>
      <c r="EJ68" s="506"/>
      <c r="EK68" s="506"/>
      <c r="EL68" s="506"/>
      <c r="EM68" s="506"/>
      <c r="EN68" s="506"/>
      <c r="EO68" s="506"/>
      <c r="EP68" s="506"/>
      <c r="EQ68" s="506"/>
      <c r="ER68" s="506"/>
      <c r="ES68" s="506"/>
      <c r="ET68" s="506"/>
      <c r="EU68" s="506"/>
      <c r="EV68" s="506"/>
      <c r="EW68" s="506"/>
      <c r="EX68" s="506"/>
      <c r="EY68" s="506"/>
      <c r="EZ68" s="506"/>
      <c r="FA68" s="506"/>
      <c r="FB68" s="506"/>
      <c r="FC68" s="506"/>
      <c r="FD68" s="506"/>
      <c r="FE68" s="506"/>
      <c r="FF68" s="506"/>
      <c r="FG68" s="506"/>
      <c r="FH68" s="506"/>
      <c r="FI68" s="506"/>
      <c r="FJ68" s="506"/>
      <c r="FK68" s="506"/>
      <c r="FL68" s="506"/>
      <c r="FM68" s="506"/>
      <c r="FN68" s="506"/>
      <c r="FO68" s="506"/>
      <c r="FP68" s="506"/>
      <c r="FQ68" s="506"/>
      <c r="FR68" s="506"/>
      <c r="FS68" s="506"/>
      <c r="FT68" s="506"/>
      <c r="FU68" s="506"/>
      <c r="FV68" s="506"/>
      <c r="FW68" s="506"/>
      <c r="FX68" s="506"/>
      <c r="FY68" s="506"/>
      <c r="FZ68" s="506"/>
      <c r="GA68" s="506"/>
      <c r="GB68" s="506"/>
      <c r="GC68" s="506"/>
      <c r="GD68" s="506"/>
      <c r="GE68" s="506"/>
      <c r="GF68" s="506"/>
      <c r="GG68" s="506"/>
      <c r="GH68" s="506"/>
      <c r="GI68" s="506"/>
      <c r="GJ68" s="506"/>
      <c r="GK68" s="506"/>
      <c r="GL68" s="506"/>
      <c r="GM68" s="506"/>
      <c r="GN68" s="506"/>
      <c r="GO68" s="506"/>
      <c r="GP68" s="506"/>
      <c r="GQ68" s="506"/>
      <c r="GR68" s="506"/>
      <c r="GS68" s="506"/>
      <c r="GT68" s="506"/>
      <c r="GU68" s="506"/>
      <c r="GV68" s="506"/>
      <c r="GW68" s="506"/>
      <c r="GX68" s="506"/>
      <c r="GY68" s="506"/>
      <c r="GZ68" s="506"/>
      <c r="HA68" s="506"/>
      <c r="HB68" s="506"/>
      <c r="HC68" s="506"/>
      <c r="HD68" s="506"/>
      <c r="HE68" s="506"/>
      <c r="HF68" s="506"/>
      <c r="HG68" s="506"/>
      <c r="HH68" s="506"/>
      <c r="HI68" s="506"/>
      <c r="HJ68" s="506"/>
      <c r="HK68" s="506"/>
      <c r="HL68" s="506"/>
      <c r="HM68" s="506"/>
      <c r="HN68" s="506"/>
      <c r="HO68" s="506"/>
      <c r="HP68" s="506"/>
      <c r="HQ68" s="506"/>
      <c r="HR68" s="506"/>
      <c r="HS68" s="506"/>
      <c r="HT68" s="506"/>
      <c r="HU68" s="506"/>
      <c r="HV68" s="506"/>
      <c r="HW68" s="506"/>
      <c r="HX68" s="506"/>
      <c r="HY68" s="506"/>
      <c r="HZ68" s="506"/>
      <c r="IA68" s="506"/>
      <c r="IB68" s="506"/>
      <c r="IC68" s="506"/>
      <c r="ID68" s="506"/>
      <c r="IE68" s="506"/>
      <c r="IF68" s="506"/>
      <c r="IG68" s="506"/>
      <c r="IH68" s="506"/>
      <c r="II68" s="506"/>
      <c r="IJ68" s="506"/>
      <c r="IK68" s="506"/>
      <c r="IL68" s="506"/>
      <c r="IM68" s="506"/>
      <c r="IN68" s="506"/>
      <c r="IO68" s="506"/>
    </row>
    <row r="69" spans="1:249" ht="14.25">
      <c r="A69" s="505"/>
      <c r="B69" s="506"/>
      <c r="C69" s="506"/>
      <c r="D69" s="506"/>
      <c r="E69" s="506"/>
      <c r="F69" s="506"/>
      <c r="G69" s="506"/>
      <c r="H69" s="506"/>
      <c r="I69" s="506"/>
      <c r="J69" s="506"/>
      <c r="K69" s="506"/>
      <c r="L69" s="506"/>
      <c r="M69" s="506"/>
      <c r="N69" s="506"/>
      <c r="O69" s="506"/>
      <c r="P69" s="506"/>
      <c r="Q69" s="506"/>
      <c r="R69" s="506"/>
      <c r="S69" s="506"/>
      <c r="T69" s="506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06"/>
      <c r="AJ69" s="506"/>
      <c r="AK69" s="506"/>
      <c r="AL69" s="506"/>
      <c r="AM69" s="506"/>
      <c r="AN69" s="506"/>
      <c r="AO69" s="506"/>
      <c r="AP69" s="506"/>
      <c r="AQ69" s="506"/>
      <c r="AR69" s="506"/>
      <c r="AS69" s="506"/>
      <c r="AT69" s="506"/>
      <c r="AU69" s="506"/>
      <c r="AV69" s="506"/>
      <c r="AW69" s="506"/>
      <c r="AX69" s="506"/>
      <c r="AY69" s="506"/>
      <c r="AZ69" s="506"/>
      <c r="BA69" s="506"/>
      <c r="BB69" s="506"/>
      <c r="BC69" s="506"/>
      <c r="BD69" s="506"/>
      <c r="BE69" s="506"/>
      <c r="BF69" s="506"/>
      <c r="BG69" s="506"/>
      <c r="BH69" s="506"/>
      <c r="BI69" s="506"/>
      <c r="BJ69" s="506"/>
      <c r="BK69" s="506"/>
      <c r="BL69" s="506"/>
      <c r="BM69" s="506"/>
      <c r="BN69" s="506"/>
      <c r="BO69" s="506"/>
      <c r="BP69" s="506"/>
      <c r="BQ69" s="506"/>
      <c r="BR69" s="506"/>
      <c r="BS69" s="506"/>
      <c r="BT69" s="506"/>
      <c r="BU69" s="506"/>
      <c r="BV69" s="506"/>
      <c r="BW69" s="506"/>
      <c r="BX69" s="506"/>
      <c r="BY69" s="506"/>
      <c r="BZ69" s="506"/>
      <c r="CA69" s="506"/>
      <c r="CB69" s="506"/>
      <c r="CC69" s="506"/>
      <c r="CD69" s="506"/>
      <c r="CE69" s="506"/>
      <c r="CF69" s="506"/>
      <c r="CG69" s="506"/>
      <c r="CH69" s="506"/>
      <c r="CI69" s="506"/>
      <c r="CJ69" s="506"/>
      <c r="CK69" s="506"/>
      <c r="CL69" s="506"/>
      <c r="CM69" s="506"/>
      <c r="CN69" s="506"/>
      <c r="CO69" s="506"/>
      <c r="CP69" s="506"/>
      <c r="CQ69" s="506"/>
      <c r="CR69" s="506"/>
      <c r="CS69" s="506"/>
      <c r="CT69" s="506"/>
      <c r="CU69" s="506"/>
      <c r="CV69" s="506"/>
      <c r="CW69" s="506"/>
      <c r="CX69" s="506"/>
      <c r="CY69" s="506"/>
      <c r="CZ69" s="506"/>
      <c r="DA69" s="506"/>
      <c r="DB69" s="506"/>
      <c r="DC69" s="506"/>
      <c r="DD69" s="506"/>
      <c r="DE69" s="506"/>
      <c r="DF69" s="506"/>
      <c r="DG69" s="506"/>
      <c r="DH69" s="506"/>
      <c r="DI69" s="506"/>
      <c r="DJ69" s="506"/>
      <c r="DK69" s="506"/>
      <c r="DL69" s="506"/>
      <c r="DM69" s="506"/>
      <c r="DN69" s="506"/>
      <c r="DO69" s="506"/>
      <c r="DP69" s="506"/>
      <c r="DQ69" s="506"/>
      <c r="DR69" s="506"/>
      <c r="DS69" s="506"/>
      <c r="DT69" s="506"/>
      <c r="DU69" s="506"/>
      <c r="DV69" s="506"/>
      <c r="DW69" s="506"/>
      <c r="DX69" s="506"/>
      <c r="DY69" s="506"/>
      <c r="DZ69" s="506"/>
      <c r="EA69" s="506"/>
      <c r="EB69" s="506"/>
      <c r="EC69" s="506"/>
      <c r="ED69" s="506"/>
      <c r="EE69" s="506"/>
      <c r="EF69" s="506"/>
      <c r="EG69" s="506"/>
      <c r="EH69" s="506"/>
      <c r="EI69" s="506"/>
      <c r="EJ69" s="506"/>
      <c r="EK69" s="506"/>
      <c r="EL69" s="506"/>
      <c r="EM69" s="506"/>
      <c r="EN69" s="506"/>
      <c r="EO69" s="506"/>
      <c r="EP69" s="506"/>
      <c r="EQ69" s="506"/>
      <c r="ER69" s="506"/>
      <c r="ES69" s="506"/>
      <c r="ET69" s="506"/>
      <c r="EU69" s="506"/>
      <c r="EV69" s="506"/>
      <c r="EW69" s="506"/>
      <c r="EX69" s="506"/>
      <c r="EY69" s="506"/>
      <c r="EZ69" s="506"/>
      <c r="FA69" s="506"/>
      <c r="FB69" s="506"/>
      <c r="FC69" s="506"/>
      <c r="FD69" s="506"/>
      <c r="FE69" s="506"/>
      <c r="FF69" s="506"/>
      <c r="FG69" s="506"/>
      <c r="FH69" s="506"/>
      <c r="FI69" s="506"/>
      <c r="FJ69" s="506"/>
      <c r="FK69" s="506"/>
      <c r="FL69" s="506"/>
      <c r="FM69" s="506"/>
      <c r="FN69" s="506"/>
      <c r="FO69" s="506"/>
      <c r="FP69" s="506"/>
      <c r="FQ69" s="506"/>
      <c r="FR69" s="506"/>
      <c r="FS69" s="506"/>
      <c r="FT69" s="506"/>
      <c r="FU69" s="506"/>
      <c r="FV69" s="506"/>
      <c r="FW69" s="506"/>
      <c r="FX69" s="506"/>
      <c r="FY69" s="506"/>
      <c r="FZ69" s="506"/>
      <c r="GA69" s="506"/>
      <c r="GB69" s="506"/>
      <c r="GC69" s="506"/>
      <c r="GD69" s="506"/>
      <c r="GE69" s="506"/>
      <c r="GF69" s="506"/>
      <c r="GG69" s="506"/>
      <c r="GH69" s="506"/>
      <c r="GI69" s="506"/>
      <c r="GJ69" s="506"/>
      <c r="GK69" s="506"/>
      <c r="GL69" s="506"/>
      <c r="GM69" s="506"/>
      <c r="GN69" s="506"/>
      <c r="GO69" s="506"/>
      <c r="GP69" s="506"/>
      <c r="GQ69" s="506"/>
      <c r="GR69" s="506"/>
      <c r="GS69" s="506"/>
      <c r="GT69" s="506"/>
      <c r="GU69" s="506"/>
      <c r="GV69" s="506"/>
      <c r="GW69" s="506"/>
      <c r="GX69" s="506"/>
      <c r="GY69" s="506"/>
      <c r="GZ69" s="506"/>
      <c r="HA69" s="506"/>
      <c r="HB69" s="506"/>
      <c r="HC69" s="506"/>
      <c r="HD69" s="506"/>
      <c r="HE69" s="506"/>
      <c r="HF69" s="506"/>
      <c r="HG69" s="506"/>
      <c r="HH69" s="506"/>
      <c r="HI69" s="506"/>
      <c r="HJ69" s="506"/>
      <c r="HK69" s="506"/>
      <c r="HL69" s="506"/>
      <c r="HM69" s="506"/>
      <c r="HN69" s="506"/>
      <c r="HO69" s="506"/>
      <c r="HP69" s="506"/>
      <c r="HQ69" s="506"/>
      <c r="HR69" s="506"/>
      <c r="HS69" s="506"/>
      <c r="HT69" s="506"/>
      <c r="HU69" s="506"/>
      <c r="HV69" s="506"/>
      <c r="HW69" s="506"/>
      <c r="HX69" s="506"/>
      <c r="HY69" s="506"/>
      <c r="HZ69" s="506"/>
      <c r="IA69" s="506"/>
      <c r="IB69" s="506"/>
      <c r="IC69" s="506"/>
      <c r="ID69" s="506"/>
      <c r="IE69" s="506"/>
      <c r="IF69" s="506"/>
      <c r="IG69" s="506"/>
      <c r="IH69" s="506"/>
      <c r="II69" s="506"/>
      <c r="IJ69" s="506"/>
      <c r="IK69" s="506"/>
      <c r="IL69" s="506"/>
      <c r="IM69" s="506"/>
      <c r="IN69" s="506"/>
      <c r="IO69" s="506"/>
    </row>
    <row r="70" spans="1:249" ht="15">
      <c r="A70" s="560" t="s">
        <v>689</v>
      </c>
      <c r="B70" s="560"/>
      <c r="C70" s="560"/>
      <c r="D70" s="506"/>
      <c r="E70" s="560" t="s">
        <v>690</v>
      </c>
      <c r="F70" s="560"/>
      <c r="G70" s="560"/>
      <c r="H70" s="560"/>
      <c r="I70" s="560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6"/>
      <c r="AL70" s="506"/>
      <c r="AM70" s="506"/>
      <c r="AN70" s="506"/>
      <c r="AO70" s="506"/>
      <c r="AP70" s="506"/>
      <c r="AQ70" s="506"/>
      <c r="AR70" s="506"/>
      <c r="AS70" s="506"/>
      <c r="AT70" s="506"/>
      <c r="AU70" s="506"/>
      <c r="AV70" s="506"/>
      <c r="AW70" s="506"/>
      <c r="AX70" s="506"/>
      <c r="AY70" s="506"/>
      <c r="AZ70" s="506"/>
      <c r="BA70" s="506"/>
      <c r="BB70" s="506"/>
      <c r="BC70" s="506"/>
      <c r="BD70" s="506"/>
      <c r="BE70" s="506"/>
      <c r="BF70" s="506"/>
      <c r="BG70" s="506"/>
      <c r="BH70" s="506"/>
      <c r="BI70" s="506"/>
      <c r="BJ70" s="506"/>
      <c r="BK70" s="506"/>
      <c r="BL70" s="506"/>
      <c r="BM70" s="506"/>
      <c r="BN70" s="506"/>
      <c r="BO70" s="506"/>
      <c r="BP70" s="506"/>
      <c r="BQ70" s="506"/>
      <c r="BR70" s="506"/>
      <c r="BS70" s="506"/>
      <c r="BT70" s="506"/>
      <c r="BU70" s="506"/>
      <c r="BV70" s="506"/>
      <c r="BW70" s="506"/>
      <c r="BX70" s="506"/>
      <c r="BY70" s="506"/>
      <c r="BZ70" s="506"/>
      <c r="CA70" s="506"/>
      <c r="CB70" s="506"/>
      <c r="CC70" s="506"/>
      <c r="CD70" s="506"/>
      <c r="CE70" s="506"/>
      <c r="CF70" s="506"/>
      <c r="CG70" s="506"/>
      <c r="CH70" s="506"/>
      <c r="CI70" s="506"/>
      <c r="CJ70" s="506"/>
      <c r="CK70" s="506"/>
      <c r="CL70" s="506"/>
      <c r="CM70" s="506"/>
      <c r="CN70" s="506"/>
      <c r="CO70" s="506"/>
      <c r="CP70" s="506"/>
      <c r="CQ70" s="506"/>
      <c r="CR70" s="506"/>
      <c r="CS70" s="506"/>
      <c r="CT70" s="506"/>
      <c r="CU70" s="506"/>
      <c r="CV70" s="506"/>
      <c r="CW70" s="506"/>
      <c r="CX70" s="506"/>
      <c r="CY70" s="506"/>
      <c r="CZ70" s="506"/>
      <c r="DA70" s="506"/>
      <c r="DB70" s="506"/>
      <c r="DC70" s="506"/>
      <c r="DD70" s="506"/>
      <c r="DE70" s="506"/>
      <c r="DF70" s="506"/>
      <c r="DG70" s="506"/>
      <c r="DH70" s="506"/>
      <c r="DI70" s="506"/>
      <c r="DJ70" s="506"/>
      <c r="DK70" s="506"/>
      <c r="DL70" s="506"/>
      <c r="DM70" s="506"/>
      <c r="DN70" s="506"/>
      <c r="DO70" s="506"/>
      <c r="DP70" s="506"/>
      <c r="DQ70" s="506"/>
      <c r="DR70" s="506"/>
      <c r="DS70" s="506"/>
      <c r="DT70" s="506"/>
      <c r="DU70" s="506"/>
      <c r="DV70" s="506"/>
      <c r="DW70" s="506"/>
      <c r="DX70" s="506"/>
      <c r="DY70" s="506"/>
      <c r="DZ70" s="506"/>
      <c r="EA70" s="506"/>
      <c r="EB70" s="506"/>
      <c r="EC70" s="506"/>
      <c r="ED70" s="506"/>
      <c r="EE70" s="506"/>
      <c r="EF70" s="506"/>
      <c r="EG70" s="506"/>
      <c r="EH70" s="506"/>
      <c r="EI70" s="506"/>
      <c r="EJ70" s="506"/>
      <c r="EK70" s="506"/>
      <c r="EL70" s="506"/>
      <c r="EM70" s="506"/>
      <c r="EN70" s="506"/>
      <c r="EO70" s="506"/>
      <c r="EP70" s="506"/>
      <c r="EQ70" s="506"/>
      <c r="ER70" s="506"/>
      <c r="ES70" s="506"/>
      <c r="ET70" s="506"/>
      <c r="EU70" s="506"/>
      <c r="EV70" s="506"/>
      <c r="EW70" s="506"/>
      <c r="EX70" s="506"/>
      <c r="EY70" s="506"/>
      <c r="EZ70" s="506"/>
      <c r="FA70" s="506"/>
      <c r="FB70" s="506"/>
      <c r="FC70" s="506"/>
      <c r="FD70" s="506"/>
      <c r="FE70" s="506"/>
      <c r="FF70" s="506"/>
      <c r="FG70" s="506"/>
      <c r="FH70" s="506"/>
      <c r="FI70" s="506"/>
      <c r="FJ70" s="506"/>
      <c r="FK70" s="506"/>
      <c r="FL70" s="506"/>
      <c r="FM70" s="506"/>
      <c r="FN70" s="506"/>
      <c r="FO70" s="506"/>
      <c r="FP70" s="506"/>
      <c r="FQ70" s="506"/>
      <c r="FR70" s="506"/>
      <c r="FS70" s="506"/>
      <c r="FT70" s="506"/>
      <c r="FU70" s="506"/>
      <c r="FV70" s="506"/>
      <c r="FW70" s="506"/>
      <c r="FX70" s="506"/>
      <c r="FY70" s="506"/>
      <c r="FZ70" s="506"/>
      <c r="GA70" s="506"/>
      <c r="GB70" s="506"/>
      <c r="GC70" s="506"/>
      <c r="GD70" s="506"/>
      <c r="GE70" s="506"/>
      <c r="GF70" s="506"/>
      <c r="GG70" s="506"/>
      <c r="GH70" s="506"/>
      <c r="GI70" s="506"/>
      <c r="GJ70" s="506"/>
      <c r="GK70" s="506"/>
      <c r="GL70" s="506"/>
      <c r="GM70" s="506"/>
      <c r="GN70" s="506"/>
      <c r="GO70" s="506"/>
      <c r="GP70" s="506"/>
      <c r="GQ70" s="506"/>
      <c r="GR70" s="506"/>
      <c r="GS70" s="506"/>
      <c r="GT70" s="506"/>
      <c r="GU70" s="506"/>
      <c r="GV70" s="506"/>
      <c r="GW70" s="506"/>
      <c r="GX70" s="506"/>
      <c r="GY70" s="506"/>
      <c r="GZ70" s="506"/>
      <c r="HA70" s="506"/>
      <c r="HB70" s="506"/>
      <c r="HC70" s="506"/>
      <c r="HD70" s="506"/>
      <c r="HE70" s="506"/>
      <c r="HF70" s="506"/>
      <c r="HG70" s="506"/>
      <c r="HH70" s="506"/>
      <c r="HI70" s="506"/>
      <c r="HJ70" s="506"/>
      <c r="HK70" s="506"/>
      <c r="HL70" s="506"/>
      <c r="HM70" s="506"/>
      <c r="HN70" s="506"/>
      <c r="HO70" s="506"/>
      <c r="HP70" s="506"/>
      <c r="HQ70" s="506"/>
      <c r="HR70" s="506"/>
      <c r="HS70" s="506"/>
      <c r="HT70" s="506"/>
      <c r="HU70" s="506"/>
      <c r="HV70" s="506"/>
      <c r="HW70" s="506"/>
      <c r="HX70" s="506"/>
      <c r="HY70" s="506"/>
      <c r="HZ70" s="506"/>
      <c r="IA70" s="506"/>
      <c r="IB70" s="506"/>
      <c r="IC70" s="506"/>
      <c r="ID70" s="506"/>
      <c r="IE70" s="506"/>
      <c r="IF70" s="506"/>
      <c r="IG70" s="506"/>
      <c r="IH70" s="506"/>
      <c r="II70" s="506"/>
      <c r="IJ70" s="506"/>
      <c r="IK70" s="506"/>
      <c r="IL70" s="506"/>
      <c r="IM70" s="506"/>
      <c r="IN70" s="506"/>
      <c r="IO70" s="506"/>
    </row>
    <row r="71" spans="1:249" ht="15">
      <c r="A71" s="520"/>
      <c r="B71" s="520"/>
      <c r="C71" s="520"/>
      <c r="E71" s="506"/>
      <c r="F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6"/>
      <c r="AL71" s="506"/>
      <c r="AM71" s="506"/>
      <c r="AN71" s="506"/>
      <c r="AO71" s="506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  <c r="BA71" s="506"/>
      <c r="BB71" s="506"/>
      <c r="BC71" s="506"/>
      <c r="BD71" s="506"/>
      <c r="BE71" s="506"/>
      <c r="BF71" s="506"/>
      <c r="BG71" s="506"/>
      <c r="BH71" s="506"/>
      <c r="BI71" s="506"/>
      <c r="BJ71" s="506"/>
      <c r="BK71" s="506"/>
      <c r="BL71" s="506"/>
      <c r="BM71" s="506"/>
      <c r="BN71" s="506"/>
      <c r="BO71" s="506"/>
      <c r="BP71" s="506"/>
      <c r="BQ71" s="506"/>
      <c r="BR71" s="506"/>
      <c r="BS71" s="506"/>
      <c r="BT71" s="506"/>
      <c r="BU71" s="506"/>
      <c r="BV71" s="506"/>
      <c r="BW71" s="506"/>
      <c r="BX71" s="506"/>
      <c r="BY71" s="506"/>
      <c r="BZ71" s="506"/>
      <c r="CA71" s="506"/>
      <c r="CB71" s="506"/>
      <c r="CC71" s="506"/>
      <c r="CD71" s="506"/>
      <c r="CE71" s="506"/>
      <c r="CF71" s="506"/>
      <c r="CG71" s="506"/>
      <c r="CH71" s="506"/>
      <c r="CI71" s="506"/>
      <c r="CJ71" s="506"/>
      <c r="CK71" s="506"/>
      <c r="CL71" s="506"/>
      <c r="CM71" s="506"/>
      <c r="CN71" s="506"/>
      <c r="CO71" s="506"/>
      <c r="CP71" s="506"/>
      <c r="CQ71" s="506"/>
      <c r="CR71" s="506"/>
      <c r="CS71" s="506"/>
      <c r="CT71" s="506"/>
      <c r="CU71" s="506"/>
      <c r="CV71" s="506"/>
      <c r="CW71" s="506"/>
      <c r="CX71" s="506"/>
      <c r="CY71" s="506"/>
      <c r="CZ71" s="506"/>
      <c r="DA71" s="506"/>
      <c r="DB71" s="506"/>
      <c r="DC71" s="506"/>
      <c r="DD71" s="506"/>
      <c r="DE71" s="506"/>
      <c r="DF71" s="506"/>
      <c r="DG71" s="506"/>
      <c r="DH71" s="506"/>
      <c r="DI71" s="506"/>
      <c r="DJ71" s="506"/>
      <c r="DK71" s="506"/>
      <c r="DL71" s="506"/>
      <c r="DM71" s="506"/>
      <c r="DN71" s="506"/>
      <c r="DO71" s="506"/>
      <c r="DP71" s="506"/>
      <c r="DQ71" s="506"/>
      <c r="DR71" s="506"/>
      <c r="DS71" s="506"/>
      <c r="DT71" s="506"/>
      <c r="DU71" s="506"/>
      <c r="DV71" s="506"/>
      <c r="DW71" s="506"/>
      <c r="DX71" s="506"/>
      <c r="DY71" s="506"/>
      <c r="DZ71" s="506"/>
      <c r="EA71" s="506"/>
      <c r="EB71" s="506"/>
      <c r="EC71" s="506"/>
      <c r="ED71" s="506"/>
      <c r="EE71" s="506"/>
      <c r="EF71" s="506"/>
      <c r="EG71" s="506"/>
      <c r="EH71" s="506"/>
      <c r="EI71" s="506"/>
      <c r="EJ71" s="506"/>
      <c r="EK71" s="506"/>
      <c r="EL71" s="506"/>
      <c r="EM71" s="506"/>
      <c r="EN71" s="506"/>
      <c r="EO71" s="506"/>
      <c r="EP71" s="506"/>
      <c r="EQ71" s="506"/>
      <c r="ER71" s="506"/>
      <c r="ES71" s="506"/>
      <c r="ET71" s="506"/>
      <c r="EU71" s="506"/>
      <c r="EV71" s="506"/>
      <c r="EW71" s="506"/>
      <c r="EX71" s="506"/>
      <c r="EY71" s="506"/>
      <c r="EZ71" s="506"/>
      <c r="FA71" s="506"/>
      <c r="FB71" s="506"/>
      <c r="FC71" s="506"/>
      <c r="FD71" s="506"/>
      <c r="FE71" s="506"/>
      <c r="FF71" s="506"/>
      <c r="FG71" s="506"/>
      <c r="FH71" s="506"/>
      <c r="FI71" s="506"/>
      <c r="FJ71" s="506"/>
      <c r="FK71" s="506"/>
      <c r="FL71" s="506"/>
      <c r="FM71" s="506"/>
      <c r="FN71" s="506"/>
      <c r="FO71" s="506"/>
      <c r="FP71" s="506"/>
      <c r="FQ71" s="506"/>
      <c r="FR71" s="506"/>
      <c r="FS71" s="506"/>
      <c r="FT71" s="506"/>
      <c r="FU71" s="506"/>
      <c r="FV71" s="506"/>
      <c r="FW71" s="506"/>
      <c r="FX71" s="506"/>
      <c r="FY71" s="506"/>
      <c r="FZ71" s="506"/>
      <c r="GA71" s="506"/>
      <c r="GB71" s="506"/>
      <c r="GC71" s="506"/>
      <c r="GD71" s="506"/>
      <c r="GE71" s="506"/>
      <c r="GF71" s="506"/>
      <c r="GG71" s="506"/>
      <c r="GH71" s="506"/>
      <c r="GI71" s="506"/>
      <c r="GJ71" s="506"/>
      <c r="GK71" s="506"/>
      <c r="GL71" s="506"/>
      <c r="GM71" s="506"/>
      <c r="GN71" s="506"/>
      <c r="GO71" s="506"/>
      <c r="GP71" s="506"/>
      <c r="GQ71" s="506"/>
      <c r="GR71" s="506"/>
      <c r="GS71" s="506"/>
      <c r="GT71" s="506"/>
      <c r="GU71" s="506"/>
      <c r="GV71" s="506"/>
      <c r="GW71" s="506"/>
      <c r="GX71" s="506"/>
      <c r="GY71" s="506"/>
      <c r="GZ71" s="506"/>
      <c r="HA71" s="506"/>
      <c r="HB71" s="506"/>
      <c r="HC71" s="506"/>
      <c r="HD71" s="506"/>
      <c r="HE71" s="506"/>
      <c r="HF71" s="506"/>
      <c r="HG71" s="506"/>
      <c r="HH71" s="506"/>
      <c r="HI71" s="506"/>
      <c r="HJ71" s="506"/>
      <c r="HK71" s="506"/>
      <c r="HL71" s="506"/>
      <c r="HM71" s="506"/>
      <c r="HN71" s="506"/>
      <c r="HO71" s="506"/>
      <c r="HP71" s="506"/>
      <c r="HQ71" s="506"/>
      <c r="HR71" s="506"/>
      <c r="HS71" s="506"/>
      <c r="HT71" s="506"/>
      <c r="HU71" s="506"/>
      <c r="HV71" s="506"/>
      <c r="HW71" s="506"/>
      <c r="HX71" s="506"/>
      <c r="HY71" s="506"/>
      <c r="HZ71" s="506"/>
      <c r="IA71" s="506"/>
      <c r="IB71" s="506"/>
      <c r="IC71" s="506"/>
      <c r="ID71" s="506"/>
      <c r="IE71" s="506"/>
      <c r="IF71" s="506"/>
      <c r="IG71" s="506"/>
      <c r="IH71" s="506"/>
      <c r="II71" s="506"/>
      <c r="IJ71" s="506"/>
      <c r="IK71" s="506"/>
      <c r="IL71" s="506"/>
      <c r="IM71" s="506"/>
      <c r="IN71" s="506"/>
      <c r="IO71" s="506"/>
    </row>
    <row r="72" spans="1:249" ht="15">
      <c r="A72" s="520"/>
      <c r="B72" s="506"/>
      <c r="C72" s="506"/>
      <c r="E72" s="506"/>
      <c r="F72" s="506"/>
      <c r="H72" s="506"/>
      <c r="I72" s="506"/>
      <c r="J72" s="506"/>
      <c r="K72" s="506"/>
      <c r="L72" s="506"/>
      <c r="M72" s="506"/>
      <c r="N72" s="506"/>
      <c r="O72" s="506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06"/>
      <c r="AJ72" s="506"/>
      <c r="AK72" s="506"/>
      <c r="AL72" s="506"/>
      <c r="AM72" s="506"/>
      <c r="AN72" s="506"/>
      <c r="AO72" s="506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  <c r="BA72" s="506"/>
      <c r="BB72" s="506"/>
      <c r="BC72" s="506"/>
      <c r="BD72" s="506"/>
      <c r="BE72" s="506"/>
      <c r="BF72" s="506"/>
      <c r="BG72" s="506"/>
      <c r="BH72" s="506"/>
      <c r="BI72" s="506"/>
      <c r="BJ72" s="506"/>
      <c r="BK72" s="506"/>
      <c r="BL72" s="506"/>
      <c r="BM72" s="506"/>
      <c r="BN72" s="506"/>
      <c r="BO72" s="506"/>
      <c r="BP72" s="506"/>
      <c r="BQ72" s="506"/>
      <c r="BR72" s="506"/>
      <c r="BS72" s="506"/>
      <c r="BT72" s="506"/>
      <c r="BU72" s="506"/>
      <c r="BV72" s="506"/>
      <c r="BW72" s="506"/>
      <c r="BX72" s="506"/>
      <c r="BY72" s="506"/>
      <c r="BZ72" s="506"/>
      <c r="CA72" s="506"/>
      <c r="CB72" s="506"/>
      <c r="CC72" s="506"/>
      <c r="CD72" s="506"/>
      <c r="CE72" s="506"/>
      <c r="CF72" s="506"/>
      <c r="CG72" s="506"/>
      <c r="CH72" s="506"/>
      <c r="CI72" s="506"/>
      <c r="CJ72" s="506"/>
      <c r="CK72" s="506"/>
      <c r="CL72" s="506"/>
      <c r="CM72" s="506"/>
      <c r="CN72" s="506"/>
      <c r="CO72" s="506"/>
      <c r="CP72" s="506"/>
      <c r="CQ72" s="506"/>
      <c r="CR72" s="506"/>
      <c r="CS72" s="506"/>
      <c r="CT72" s="506"/>
      <c r="CU72" s="506"/>
      <c r="CV72" s="506"/>
      <c r="CW72" s="506"/>
      <c r="CX72" s="506"/>
      <c r="CY72" s="506"/>
      <c r="CZ72" s="506"/>
      <c r="DA72" s="506"/>
      <c r="DB72" s="506"/>
      <c r="DC72" s="506"/>
      <c r="DD72" s="506"/>
      <c r="DE72" s="506"/>
      <c r="DF72" s="506"/>
      <c r="DG72" s="506"/>
      <c r="DH72" s="506"/>
      <c r="DI72" s="506"/>
      <c r="DJ72" s="506"/>
      <c r="DK72" s="506"/>
      <c r="DL72" s="506"/>
      <c r="DM72" s="506"/>
      <c r="DN72" s="506"/>
      <c r="DO72" s="506"/>
      <c r="DP72" s="506"/>
      <c r="DQ72" s="506"/>
      <c r="DR72" s="506"/>
      <c r="DS72" s="506"/>
      <c r="DT72" s="506"/>
      <c r="DU72" s="506"/>
      <c r="DV72" s="506"/>
      <c r="DW72" s="506"/>
      <c r="DX72" s="506"/>
      <c r="DY72" s="506"/>
      <c r="DZ72" s="506"/>
      <c r="EA72" s="506"/>
      <c r="EB72" s="506"/>
      <c r="EC72" s="506"/>
      <c r="ED72" s="506"/>
      <c r="EE72" s="506"/>
      <c r="EF72" s="506"/>
      <c r="EG72" s="506"/>
      <c r="EH72" s="506"/>
      <c r="EI72" s="506"/>
      <c r="EJ72" s="506"/>
      <c r="EK72" s="506"/>
      <c r="EL72" s="506"/>
      <c r="EM72" s="506"/>
      <c r="EN72" s="506"/>
      <c r="EO72" s="506"/>
      <c r="EP72" s="506"/>
      <c r="EQ72" s="506"/>
      <c r="ER72" s="506"/>
      <c r="ES72" s="506"/>
      <c r="ET72" s="506"/>
      <c r="EU72" s="506"/>
      <c r="EV72" s="506"/>
      <c r="EW72" s="506"/>
      <c r="EX72" s="506"/>
      <c r="EY72" s="506"/>
      <c r="EZ72" s="506"/>
      <c r="FA72" s="506"/>
      <c r="FB72" s="506"/>
      <c r="FC72" s="506"/>
      <c r="FD72" s="506"/>
      <c r="FE72" s="506"/>
      <c r="FF72" s="506"/>
      <c r="FG72" s="506"/>
      <c r="FH72" s="506"/>
      <c r="FI72" s="506"/>
      <c r="FJ72" s="506"/>
      <c r="FK72" s="506"/>
      <c r="FL72" s="506"/>
      <c r="FM72" s="506"/>
      <c r="FN72" s="506"/>
      <c r="FO72" s="506"/>
      <c r="FP72" s="506"/>
      <c r="FQ72" s="506"/>
      <c r="FR72" s="506"/>
      <c r="FS72" s="506"/>
      <c r="FT72" s="506"/>
      <c r="FU72" s="506"/>
      <c r="FV72" s="506"/>
      <c r="FW72" s="506"/>
      <c r="FX72" s="506"/>
      <c r="FY72" s="506"/>
      <c r="FZ72" s="506"/>
      <c r="GA72" s="506"/>
      <c r="GB72" s="506"/>
      <c r="GC72" s="506"/>
      <c r="GD72" s="506"/>
      <c r="GE72" s="506"/>
      <c r="GF72" s="506"/>
      <c r="GG72" s="506"/>
      <c r="GH72" s="506"/>
      <c r="GI72" s="506"/>
      <c r="GJ72" s="506"/>
      <c r="GK72" s="506"/>
      <c r="GL72" s="506"/>
      <c r="GM72" s="506"/>
      <c r="GN72" s="506"/>
      <c r="GO72" s="506"/>
      <c r="GP72" s="506"/>
      <c r="GQ72" s="506"/>
      <c r="GR72" s="506"/>
      <c r="GS72" s="506"/>
      <c r="GT72" s="506"/>
      <c r="GU72" s="506"/>
      <c r="GV72" s="506"/>
      <c r="GW72" s="506"/>
      <c r="GX72" s="506"/>
      <c r="GY72" s="506"/>
      <c r="GZ72" s="506"/>
      <c r="HA72" s="506"/>
      <c r="HB72" s="506"/>
      <c r="HC72" s="506"/>
      <c r="HD72" s="506"/>
      <c r="HE72" s="506"/>
      <c r="HF72" s="506"/>
      <c r="HG72" s="506"/>
      <c r="HH72" s="506"/>
      <c r="HI72" s="506"/>
      <c r="HJ72" s="506"/>
      <c r="HK72" s="506"/>
      <c r="HL72" s="506"/>
      <c r="HM72" s="506"/>
      <c r="HN72" s="506"/>
      <c r="HO72" s="506"/>
      <c r="HP72" s="506"/>
      <c r="HQ72" s="506"/>
      <c r="HR72" s="506"/>
      <c r="HS72" s="506"/>
      <c r="HT72" s="506"/>
      <c r="HU72" s="506"/>
      <c r="HV72" s="506"/>
      <c r="HW72" s="506"/>
      <c r="HX72" s="506"/>
      <c r="HY72" s="506"/>
      <c r="HZ72" s="506"/>
      <c r="IA72" s="506"/>
      <c r="IB72" s="506"/>
      <c r="IC72" s="506"/>
      <c r="ID72" s="506"/>
      <c r="IE72" s="506"/>
      <c r="IF72" s="506"/>
      <c r="IG72" s="506"/>
      <c r="IH72" s="506"/>
      <c r="II72" s="506"/>
      <c r="IJ72" s="506"/>
      <c r="IK72" s="506"/>
      <c r="IL72" s="506"/>
      <c r="IM72" s="506"/>
      <c r="IN72" s="506"/>
      <c r="IO72" s="506"/>
    </row>
    <row r="73" spans="1:249" ht="15.75">
      <c r="A73" s="559" t="s">
        <v>691</v>
      </c>
      <c r="B73" s="559"/>
      <c r="C73" s="559"/>
      <c r="E73" s="559" t="s">
        <v>692</v>
      </c>
      <c r="F73" s="559"/>
      <c r="G73" s="559"/>
      <c r="H73" s="559"/>
      <c r="I73" s="559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06"/>
      <c r="AJ73" s="506"/>
      <c r="AK73" s="506"/>
      <c r="AL73" s="506"/>
      <c r="AM73" s="506"/>
      <c r="AN73" s="506"/>
      <c r="AO73" s="506"/>
      <c r="AP73" s="506"/>
      <c r="AQ73" s="506"/>
      <c r="AR73" s="506"/>
      <c r="AS73" s="506"/>
      <c r="AT73" s="506"/>
      <c r="AU73" s="506"/>
      <c r="AV73" s="506"/>
      <c r="AW73" s="506"/>
      <c r="AX73" s="506"/>
      <c r="AY73" s="506"/>
      <c r="AZ73" s="506"/>
      <c r="BA73" s="506"/>
      <c r="BB73" s="506"/>
      <c r="BC73" s="506"/>
      <c r="BD73" s="506"/>
      <c r="BE73" s="506"/>
      <c r="BF73" s="506"/>
      <c r="BG73" s="506"/>
      <c r="BH73" s="506"/>
      <c r="BI73" s="506"/>
      <c r="BJ73" s="506"/>
      <c r="BK73" s="506"/>
      <c r="BL73" s="506"/>
      <c r="BM73" s="506"/>
      <c r="BN73" s="506"/>
      <c r="BO73" s="506"/>
      <c r="BP73" s="506"/>
      <c r="BQ73" s="506"/>
      <c r="BR73" s="506"/>
      <c r="BS73" s="506"/>
      <c r="BT73" s="506"/>
      <c r="BU73" s="506"/>
      <c r="BV73" s="506"/>
      <c r="BW73" s="506"/>
      <c r="BX73" s="506"/>
      <c r="BY73" s="506"/>
      <c r="BZ73" s="506"/>
      <c r="CA73" s="506"/>
      <c r="CB73" s="506"/>
      <c r="CC73" s="506"/>
      <c r="CD73" s="506"/>
      <c r="CE73" s="506"/>
      <c r="CF73" s="506"/>
      <c r="CG73" s="506"/>
      <c r="CH73" s="506"/>
      <c r="CI73" s="506"/>
      <c r="CJ73" s="506"/>
      <c r="CK73" s="506"/>
      <c r="CL73" s="506"/>
      <c r="CM73" s="506"/>
      <c r="CN73" s="506"/>
      <c r="CO73" s="506"/>
      <c r="CP73" s="506"/>
      <c r="CQ73" s="506"/>
      <c r="CR73" s="506"/>
      <c r="CS73" s="506"/>
      <c r="CT73" s="506"/>
      <c r="CU73" s="506"/>
      <c r="CV73" s="506"/>
      <c r="CW73" s="506"/>
      <c r="CX73" s="506"/>
      <c r="CY73" s="506"/>
      <c r="CZ73" s="506"/>
      <c r="DA73" s="506"/>
      <c r="DB73" s="506"/>
      <c r="DC73" s="506"/>
      <c r="DD73" s="506"/>
      <c r="DE73" s="506"/>
      <c r="DF73" s="506"/>
      <c r="DG73" s="506"/>
      <c r="DH73" s="506"/>
      <c r="DI73" s="506"/>
      <c r="DJ73" s="506"/>
      <c r="DK73" s="506"/>
      <c r="DL73" s="506"/>
      <c r="DM73" s="506"/>
      <c r="DN73" s="506"/>
      <c r="DO73" s="506"/>
      <c r="DP73" s="506"/>
      <c r="DQ73" s="506"/>
      <c r="DR73" s="506"/>
      <c r="DS73" s="506"/>
      <c r="DT73" s="506"/>
      <c r="DU73" s="506"/>
      <c r="DV73" s="506"/>
      <c r="DW73" s="506"/>
      <c r="DX73" s="506"/>
      <c r="DY73" s="506"/>
      <c r="DZ73" s="506"/>
      <c r="EA73" s="506"/>
      <c r="EB73" s="506"/>
      <c r="EC73" s="506"/>
      <c r="ED73" s="506"/>
      <c r="EE73" s="506"/>
      <c r="EF73" s="506"/>
      <c r="EG73" s="506"/>
      <c r="EH73" s="506"/>
      <c r="EI73" s="506"/>
      <c r="EJ73" s="506"/>
      <c r="EK73" s="506"/>
      <c r="EL73" s="506"/>
      <c r="EM73" s="506"/>
      <c r="EN73" s="506"/>
      <c r="EO73" s="506"/>
      <c r="EP73" s="506"/>
      <c r="EQ73" s="506"/>
      <c r="ER73" s="506"/>
      <c r="ES73" s="506"/>
      <c r="ET73" s="506"/>
      <c r="EU73" s="506"/>
      <c r="EV73" s="506"/>
      <c r="EW73" s="506"/>
      <c r="EX73" s="506"/>
      <c r="EY73" s="506"/>
      <c r="EZ73" s="506"/>
      <c r="FA73" s="506"/>
      <c r="FB73" s="506"/>
      <c r="FC73" s="506"/>
      <c r="FD73" s="506"/>
      <c r="FE73" s="506"/>
      <c r="FF73" s="506"/>
      <c r="FG73" s="506"/>
      <c r="FH73" s="506"/>
      <c r="FI73" s="506"/>
      <c r="FJ73" s="506"/>
      <c r="FK73" s="506"/>
      <c r="FL73" s="506"/>
      <c r="FM73" s="506"/>
      <c r="FN73" s="506"/>
      <c r="FO73" s="506"/>
      <c r="FP73" s="506"/>
      <c r="FQ73" s="506"/>
      <c r="FR73" s="506"/>
      <c r="FS73" s="506"/>
      <c r="FT73" s="506"/>
      <c r="FU73" s="506"/>
      <c r="FV73" s="506"/>
      <c r="FW73" s="506"/>
      <c r="FX73" s="506"/>
      <c r="FY73" s="506"/>
      <c r="FZ73" s="506"/>
      <c r="GA73" s="506"/>
      <c r="GB73" s="506"/>
      <c r="GC73" s="506"/>
      <c r="GD73" s="506"/>
      <c r="GE73" s="506"/>
      <c r="GF73" s="506"/>
      <c r="GG73" s="506"/>
      <c r="GH73" s="506"/>
      <c r="GI73" s="506"/>
      <c r="GJ73" s="506"/>
      <c r="GK73" s="506"/>
      <c r="GL73" s="506"/>
      <c r="GM73" s="506"/>
      <c r="GN73" s="506"/>
      <c r="GO73" s="506"/>
      <c r="GP73" s="506"/>
      <c r="GQ73" s="506"/>
      <c r="GR73" s="506"/>
      <c r="GS73" s="506"/>
      <c r="GT73" s="506"/>
      <c r="GU73" s="506"/>
      <c r="GV73" s="506"/>
      <c r="GW73" s="506"/>
      <c r="GX73" s="506"/>
      <c r="GY73" s="506"/>
      <c r="GZ73" s="506"/>
      <c r="HA73" s="506"/>
      <c r="HB73" s="506"/>
      <c r="HC73" s="506"/>
      <c r="HD73" s="506"/>
      <c r="HE73" s="506"/>
      <c r="HF73" s="506"/>
      <c r="HG73" s="506"/>
      <c r="HH73" s="506"/>
      <c r="HI73" s="506"/>
      <c r="HJ73" s="506"/>
      <c r="HK73" s="506"/>
      <c r="HL73" s="506"/>
      <c r="HM73" s="506"/>
      <c r="HN73" s="506"/>
      <c r="HO73" s="506"/>
      <c r="HP73" s="506"/>
      <c r="HQ73" s="506"/>
      <c r="HR73" s="506"/>
      <c r="HS73" s="506"/>
      <c r="HT73" s="506"/>
      <c r="HU73" s="506"/>
      <c r="HV73" s="506"/>
      <c r="HW73" s="506"/>
      <c r="HX73" s="506"/>
      <c r="HY73" s="506"/>
      <c r="HZ73" s="506"/>
      <c r="IA73" s="506"/>
      <c r="IB73" s="506"/>
      <c r="IC73" s="506"/>
      <c r="ID73" s="506"/>
      <c r="IE73" s="506"/>
      <c r="IF73" s="506"/>
      <c r="IG73" s="506"/>
      <c r="IH73" s="506"/>
      <c r="II73" s="506"/>
      <c r="IJ73" s="506"/>
      <c r="IK73" s="506"/>
      <c r="IL73" s="506"/>
      <c r="IM73" s="506"/>
      <c r="IN73" s="506"/>
      <c r="IO73" s="506"/>
    </row>
    <row r="74" spans="2:249" ht="15.75">
      <c r="B74" s="521"/>
      <c r="C74" s="521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  <c r="BA74" s="506"/>
      <c r="BB74" s="506"/>
      <c r="BC74" s="506"/>
      <c r="BD74" s="506"/>
      <c r="BE74" s="506"/>
      <c r="BF74" s="506"/>
      <c r="BG74" s="506"/>
      <c r="BH74" s="506"/>
      <c r="BI74" s="506"/>
      <c r="BJ74" s="506"/>
      <c r="BK74" s="506"/>
      <c r="BL74" s="506"/>
      <c r="BM74" s="506"/>
      <c r="BN74" s="506"/>
      <c r="BO74" s="506"/>
      <c r="BP74" s="506"/>
      <c r="BQ74" s="506"/>
      <c r="BR74" s="506"/>
      <c r="BS74" s="506"/>
      <c r="BT74" s="506"/>
      <c r="BU74" s="506"/>
      <c r="BV74" s="506"/>
      <c r="BW74" s="506"/>
      <c r="BX74" s="506"/>
      <c r="BY74" s="506"/>
      <c r="BZ74" s="506"/>
      <c r="CA74" s="506"/>
      <c r="CB74" s="506"/>
      <c r="CC74" s="506"/>
      <c r="CD74" s="506"/>
      <c r="CE74" s="506"/>
      <c r="CF74" s="506"/>
      <c r="CG74" s="506"/>
      <c r="CH74" s="506"/>
      <c r="CI74" s="506"/>
      <c r="CJ74" s="506"/>
      <c r="CK74" s="506"/>
      <c r="CL74" s="506"/>
      <c r="CM74" s="506"/>
      <c r="CN74" s="506"/>
      <c r="CO74" s="506"/>
      <c r="CP74" s="506"/>
      <c r="CQ74" s="506"/>
      <c r="CR74" s="506"/>
      <c r="CS74" s="506"/>
      <c r="CT74" s="506"/>
      <c r="CU74" s="506"/>
      <c r="CV74" s="506"/>
      <c r="CW74" s="506"/>
      <c r="CX74" s="506"/>
      <c r="CY74" s="506"/>
      <c r="CZ74" s="506"/>
      <c r="DA74" s="506"/>
      <c r="DB74" s="506"/>
      <c r="DC74" s="506"/>
      <c r="DD74" s="506"/>
      <c r="DE74" s="506"/>
      <c r="DF74" s="506"/>
      <c r="DG74" s="506"/>
      <c r="DH74" s="506"/>
      <c r="DI74" s="506"/>
      <c r="DJ74" s="506"/>
      <c r="DK74" s="506"/>
      <c r="DL74" s="506"/>
      <c r="DM74" s="506"/>
      <c r="DN74" s="506"/>
      <c r="DO74" s="506"/>
      <c r="DP74" s="506"/>
      <c r="DQ74" s="506"/>
      <c r="DR74" s="506"/>
      <c r="DS74" s="506"/>
      <c r="DT74" s="506"/>
      <c r="DU74" s="506"/>
      <c r="DV74" s="506"/>
      <c r="DW74" s="506"/>
      <c r="DX74" s="506"/>
      <c r="DY74" s="506"/>
      <c r="DZ74" s="506"/>
      <c r="EA74" s="506"/>
      <c r="EB74" s="506"/>
      <c r="EC74" s="506"/>
      <c r="ED74" s="506"/>
      <c r="EE74" s="506"/>
      <c r="EF74" s="506"/>
      <c r="EG74" s="506"/>
      <c r="EH74" s="506"/>
      <c r="EI74" s="506"/>
      <c r="EJ74" s="506"/>
      <c r="EK74" s="506"/>
      <c r="EL74" s="506"/>
      <c r="EM74" s="506"/>
      <c r="EN74" s="506"/>
      <c r="EO74" s="506"/>
      <c r="EP74" s="506"/>
      <c r="EQ74" s="506"/>
      <c r="ER74" s="506"/>
      <c r="ES74" s="506"/>
      <c r="ET74" s="506"/>
      <c r="EU74" s="506"/>
      <c r="EV74" s="506"/>
      <c r="EW74" s="506"/>
      <c r="EX74" s="506"/>
      <c r="EY74" s="506"/>
      <c r="EZ74" s="506"/>
      <c r="FA74" s="506"/>
      <c r="FB74" s="506"/>
      <c r="FC74" s="506"/>
      <c r="FD74" s="506"/>
      <c r="FE74" s="506"/>
      <c r="FF74" s="506"/>
      <c r="FG74" s="506"/>
      <c r="FH74" s="506"/>
      <c r="FI74" s="506"/>
      <c r="FJ74" s="506"/>
      <c r="FK74" s="506"/>
      <c r="FL74" s="506"/>
      <c r="FM74" s="506"/>
      <c r="FN74" s="506"/>
      <c r="FO74" s="506"/>
      <c r="FP74" s="506"/>
      <c r="FQ74" s="506"/>
      <c r="FR74" s="506"/>
      <c r="FS74" s="506"/>
      <c r="FT74" s="506"/>
      <c r="FU74" s="506"/>
      <c r="FV74" s="506"/>
      <c r="FW74" s="506"/>
      <c r="FX74" s="506"/>
      <c r="FY74" s="506"/>
      <c r="FZ74" s="506"/>
      <c r="GA74" s="506"/>
      <c r="GB74" s="506"/>
      <c r="GC74" s="506"/>
      <c r="GD74" s="506"/>
      <c r="GE74" s="506"/>
      <c r="GF74" s="506"/>
      <c r="GG74" s="506"/>
      <c r="GH74" s="506"/>
      <c r="GI74" s="506"/>
      <c r="GJ74" s="506"/>
      <c r="GK74" s="506"/>
      <c r="GL74" s="506"/>
      <c r="GM74" s="506"/>
      <c r="GN74" s="506"/>
      <c r="GO74" s="506"/>
      <c r="GP74" s="506"/>
      <c r="GQ74" s="506"/>
      <c r="GR74" s="506"/>
      <c r="GS74" s="506"/>
      <c r="GT74" s="506"/>
      <c r="GU74" s="506"/>
      <c r="GV74" s="506"/>
      <c r="GW74" s="506"/>
      <c r="GX74" s="506"/>
      <c r="GY74" s="506"/>
      <c r="GZ74" s="506"/>
      <c r="HA74" s="506"/>
      <c r="HB74" s="506"/>
      <c r="HC74" s="506"/>
      <c r="HD74" s="506"/>
      <c r="HE74" s="506"/>
      <c r="HF74" s="506"/>
      <c r="HG74" s="506"/>
      <c r="HH74" s="506"/>
      <c r="HI74" s="506"/>
      <c r="HJ74" s="506"/>
      <c r="HK74" s="506"/>
      <c r="HL74" s="506"/>
      <c r="HM74" s="506"/>
      <c r="HN74" s="506"/>
      <c r="HO74" s="506"/>
      <c r="HP74" s="506"/>
      <c r="HQ74" s="506"/>
      <c r="HR74" s="506"/>
      <c r="HS74" s="506"/>
      <c r="HT74" s="506"/>
      <c r="HU74" s="506"/>
      <c r="HV74" s="506"/>
      <c r="HW74" s="506"/>
      <c r="HX74" s="506"/>
      <c r="HY74" s="506"/>
      <c r="HZ74" s="506"/>
      <c r="IA74" s="506"/>
      <c r="IB74" s="506"/>
      <c r="IC74" s="506"/>
      <c r="ID74" s="506"/>
      <c r="IE74" s="506"/>
      <c r="IF74" s="506"/>
      <c r="IG74" s="506"/>
      <c r="IH74" s="506"/>
      <c r="II74" s="506"/>
      <c r="IJ74" s="506"/>
      <c r="IK74" s="506"/>
      <c r="IL74" s="506"/>
      <c r="IM74" s="506"/>
      <c r="IN74" s="506"/>
      <c r="IO74" s="506"/>
    </row>
  </sheetData>
  <sheetProtection/>
  <mergeCells count="4">
    <mergeCell ref="E73:I73"/>
    <mergeCell ref="A70:C70"/>
    <mergeCell ref="A73:C73"/>
    <mergeCell ref="E70:I7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49"/>
  <sheetViews>
    <sheetView showGridLines="0" tabSelected="1" zoomScaleSheetLayoutView="100" workbookViewId="0" topLeftCell="A1">
      <selection activeCell="C21" sqref="C21"/>
    </sheetView>
  </sheetViews>
  <sheetFormatPr defaultColWidth="11.421875" defaultRowHeight="12.75"/>
  <cols>
    <col min="1" max="3" width="11.421875" style="69" customWidth="1"/>
    <col min="4" max="4" width="13.57421875" style="69" customWidth="1"/>
    <col min="5" max="5" width="6.57421875" style="69" customWidth="1"/>
    <col min="6" max="6" width="5.7109375" style="69" customWidth="1"/>
    <col min="7" max="7" width="6.8515625" style="69" customWidth="1"/>
    <col min="8" max="8" width="8.57421875" style="69" customWidth="1"/>
    <col min="9" max="9" width="13.140625" style="69" customWidth="1"/>
    <col min="10" max="10" width="14.00390625" style="69" customWidth="1"/>
    <col min="11" max="11" width="14.7109375" style="69" customWidth="1"/>
    <col min="12" max="16384" width="11.421875" style="69" customWidth="1"/>
  </cols>
  <sheetData>
    <row r="2" spans="1:11" ht="23.25" customHeight="1">
      <c r="A2" s="67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4:11" ht="12.75">
      <c r="D3" s="70"/>
      <c r="E3" s="70"/>
      <c r="F3" s="70"/>
      <c r="G3" s="70"/>
      <c r="H3" s="70"/>
      <c r="I3" s="70"/>
      <c r="J3" s="557" t="s">
        <v>577</v>
      </c>
      <c r="K3" s="558"/>
    </row>
    <row r="4" spans="1:11" ht="24" customHeight="1">
      <c r="A4" s="71" t="s">
        <v>32</v>
      </c>
      <c r="B4" s="72"/>
      <c r="C4" s="72"/>
      <c r="D4" s="73"/>
      <c r="E4" s="73"/>
      <c r="F4" s="73"/>
      <c r="G4" s="73"/>
      <c r="H4" s="73"/>
      <c r="I4" s="73"/>
      <c r="J4" s="68"/>
      <c r="K4" s="68"/>
    </row>
    <row r="5" spans="2:11" ht="24" customHeight="1">
      <c r="B5" s="72"/>
      <c r="C5" s="72"/>
      <c r="D5" s="573" t="s">
        <v>33</v>
      </c>
      <c r="E5" s="573"/>
      <c r="F5" s="573"/>
      <c r="G5" s="573"/>
      <c r="H5" s="573"/>
      <c r="I5" s="573"/>
      <c r="J5" s="68" t="s">
        <v>577</v>
      </c>
      <c r="K5" s="68"/>
    </row>
    <row r="6" spans="1:11" s="332" customFormat="1" ht="25.5" customHeight="1">
      <c r="A6" s="415" t="s">
        <v>339</v>
      </c>
      <c r="B6" s="416"/>
      <c r="C6" s="418"/>
      <c r="D6" s="418"/>
      <c r="E6" s="418"/>
      <c r="F6" s="418"/>
      <c r="G6" s="418"/>
      <c r="H6" s="418"/>
      <c r="I6" s="416"/>
      <c r="J6" s="416"/>
      <c r="K6" s="331"/>
    </row>
    <row r="7" s="332" customFormat="1" ht="10.5" customHeight="1">
      <c r="B7" s="329"/>
    </row>
    <row r="8" spans="1:11" s="336" customFormat="1" ht="25.5" customHeight="1">
      <c r="A8" s="333" t="s">
        <v>695</v>
      </c>
      <c r="B8" s="329"/>
      <c r="C8" s="329"/>
      <c r="D8" s="329"/>
      <c r="E8" s="329"/>
      <c r="F8" s="329"/>
      <c r="G8" s="329"/>
      <c r="H8" s="329"/>
      <c r="I8" s="334"/>
      <c r="J8" s="334"/>
      <c r="K8" s="335"/>
    </row>
    <row r="9" spans="1:11" ht="12.75">
      <c r="A9" s="77"/>
      <c r="B9" s="77"/>
      <c r="C9" s="77"/>
      <c r="D9" s="76"/>
      <c r="E9" s="78" t="s">
        <v>34</v>
      </c>
      <c r="F9" s="79"/>
      <c r="G9" s="80"/>
      <c r="H9" s="81"/>
      <c r="I9" s="82"/>
      <c r="J9" s="77"/>
      <c r="K9" s="83"/>
    </row>
    <row r="10" spans="1:11" ht="12.75">
      <c r="A10" s="84"/>
      <c r="B10" s="85"/>
      <c r="C10" s="85"/>
      <c r="D10" s="84"/>
      <c r="E10" s="80" t="s">
        <v>35</v>
      </c>
      <c r="F10" s="86"/>
      <c r="G10" s="87" t="s">
        <v>36</v>
      </c>
      <c r="H10" s="88"/>
      <c r="I10" s="89"/>
      <c r="J10" s="90"/>
      <c r="K10" s="91"/>
    </row>
    <row r="11" spans="1:11" ht="42.75" customHeight="1">
      <c r="A11" s="92" t="s">
        <v>37</v>
      </c>
      <c r="B11" s="93"/>
      <c r="C11" s="94"/>
      <c r="D11" s="95" t="s">
        <v>38</v>
      </c>
      <c r="E11" s="96" t="s">
        <v>19</v>
      </c>
      <c r="F11" s="97" t="s">
        <v>20</v>
      </c>
      <c r="G11" s="96" t="s">
        <v>19</v>
      </c>
      <c r="H11" s="98" t="s">
        <v>20</v>
      </c>
      <c r="I11" s="99" t="s">
        <v>39</v>
      </c>
      <c r="J11" s="99" t="s">
        <v>40</v>
      </c>
      <c r="K11" s="95" t="s">
        <v>41</v>
      </c>
    </row>
    <row r="12" spans="1:11" ht="18" customHeight="1">
      <c r="A12" s="563" t="s">
        <v>250</v>
      </c>
      <c r="B12" s="564"/>
      <c r="C12" s="565"/>
      <c r="D12" s="407" t="s">
        <v>251</v>
      </c>
      <c r="E12" s="402">
        <v>12</v>
      </c>
      <c r="F12" s="316"/>
      <c r="G12" s="316">
        <v>12</v>
      </c>
      <c r="H12" s="316">
        <v>0</v>
      </c>
      <c r="I12" s="316">
        <v>6</v>
      </c>
      <c r="J12" s="316">
        <v>12</v>
      </c>
      <c r="K12" s="400">
        <v>55</v>
      </c>
    </row>
    <row r="13" spans="1:11" ht="18" customHeight="1">
      <c r="A13" s="301"/>
      <c r="B13" s="302"/>
      <c r="C13" s="303"/>
      <c r="D13" s="303"/>
      <c r="E13" s="302"/>
      <c r="F13" s="301"/>
      <c r="G13" s="301"/>
      <c r="H13" s="301"/>
      <c r="I13" s="301"/>
      <c r="J13" s="301"/>
      <c r="K13" s="304"/>
    </row>
    <row r="14" spans="1:11" ht="18" customHeight="1">
      <c r="A14" s="466"/>
      <c r="B14" s="302"/>
      <c r="C14" s="303"/>
      <c r="D14" s="303"/>
      <c r="E14" s="302"/>
      <c r="F14" s="301"/>
      <c r="G14" s="301"/>
      <c r="H14" s="301"/>
      <c r="I14" s="301"/>
      <c r="J14" s="301"/>
      <c r="K14" s="304"/>
    </row>
    <row r="15" spans="1:11" ht="18" customHeight="1">
      <c r="A15" s="301"/>
      <c r="B15" s="302"/>
      <c r="C15" s="303"/>
      <c r="D15" s="303"/>
      <c r="E15" s="302"/>
      <c r="F15" s="301"/>
      <c r="G15" s="301"/>
      <c r="H15" s="301"/>
      <c r="I15" s="301"/>
      <c r="J15" s="301"/>
      <c r="K15" s="304"/>
    </row>
    <row r="16" spans="1:11" ht="18" customHeight="1">
      <c r="A16" s="301"/>
      <c r="B16" s="302"/>
      <c r="C16" s="303"/>
      <c r="D16" s="303"/>
      <c r="E16" s="302"/>
      <c r="F16" s="301"/>
      <c r="G16" s="301"/>
      <c r="H16" s="301"/>
      <c r="I16" s="301"/>
      <c r="J16" s="301"/>
      <c r="K16" s="304"/>
    </row>
    <row r="17" spans="1:11" ht="18" customHeight="1">
      <c r="A17" s="301"/>
      <c r="B17" s="302"/>
      <c r="C17" s="303"/>
      <c r="D17" s="303"/>
      <c r="E17" s="302"/>
      <c r="F17" s="301"/>
      <c r="G17" s="301"/>
      <c r="H17" s="301"/>
      <c r="I17" s="301"/>
      <c r="J17" s="301"/>
      <c r="K17" s="304"/>
    </row>
    <row r="18" spans="1:11" ht="18" customHeight="1">
      <c r="A18" s="301"/>
      <c r="B18" s="302"/>
      <c r="C18" s="303"/>
      <c r="D18" s="303"/>
      <c r="E18" s="302"/>
      <c r="F18" s="301"/>
      <c r="G18" s="301"/>
      <c r="H18" s="301"/>
      <c r="I18" s="301"/>
      <c r="J18" s="301"/>
      <c r="K18" s="304"/>
    </row>
    <row r="19" spans="1:11" ht="18" customHeight="1">
      <c r="A19" s="301"/>
      <c r="B19" s="302"/>
      <c r="C19" s="303"/>
      <c r="D19" s="303"/>
      <c r="E19" s="302"/>
      <c r="F19" s="301"/>
      <c r="G19" s="301"/>
      <c r="H19" s="301"/>
      <c r="I19" s="301"/>
      <c r="J19" s="301"/>
      <c r="K19" s="304"/>
    </row>
    <row r="20" spans="1:11" ht="18" customHeight="1">
      <c r="A20" s="301"/>
      <c r="B20" s="302"/>
      <c r="C20" s="303"/>
      <c r="D20" s="303"/>
      <c r="E20" s="302"/>
      <c r="F20" s="301"/>
      <c r="G20" s="301"/>
      <c r="H20" s="301"/>
      <c r="I20" s="301"/>
      <c r="J20" s="301"/>
      <c r="K20" s="304"/>
    </row>
    <row r="21" spans="1:11" ht="18" customHeight="1">
      <c r="A21" s="301"/>
      <c r="B21" s="302"/>
      <c r="C21" s="303"/>
      <c r="D21" s="303"/>
      <c r="E21" s="302"/>
      <c r="F21" s="301"/>
      <c r="G21" s="301"/>
      <c r="H21" s="301"/>
      <c r="I21" s="301"/>
      <c r="J21" s="301"/>
      <c r="K21" s="304"/>
    </row>
    <row r="22" spans="1:11" ht="18" customHeight="1">
      <c r="A22" s="301"/>
      <c r="B22" s="302"/>
      <c r="C22" s="303"/>
      <c r="D22" s="303"/>
      <c r="E22" s="302"/>
      <c r="F22" s="301"/>
      <c r="G22" s="301"/>
      <c r="H22" s="301"/>
      <c r="I22" s="301"/>
      <c r="J22" s="301"/>
      <c r="K22" s="304"/>
    </row>
    <row r="23" spans="1:11" ht="18" customHeight="1">
      <c r="A23" s="301"/>
      <c r="B23" s="302"/>
      <c r="C23" s="303"/>
      <c r="D23" s="303"/>
      <c r="E23" s="302"/>
      <c r="F23" s="301"/>
      <c r="G23" s="301"/>
      <c r="H23" s="301"/>
      <c r="I23" s="301"/>
      <c r="J23" s="301"/>
      <c r="K23" s="304"/>
    </row>
    <row r="24" spans="1:11" ht="18" customHeight="1">
      <c r="A24" s="100" t="s">
        <v>42</v>
      </c>
      <c r="B24" s="101"/>
      <c r="C24" s="101"/>
      <c r="D24" s="102"/>
      <c r="E24" s="403">
        <f>SUM(E12:E23)</f>
        <v>12</v>
      </c>
      <c r="F24" s="403">
        <f aca="true" t="shared" si="0" ref="F24:K24">SUM(F12:F23)</f>
        <v>0</v>
      </c>
      <c r="G24" s="403">
        <f t="shared" si="0"/>
        <v>12</v>
      </c>
      <c r="H24" s="403">
        <f t="shared" si="0"/>
        <v>0</v>
      </c>
      <c r="I24" s="403">
        <f t="shared" si="0"/>
        <v>6</v>
      </c>
      <c r="J24" s="403">
        <f t="shared" si="0"/>
        <v>12</v>
      </c>
      <c r="K24" s="403">
        <f t="shared" si="0"/>
        <v>55</v>
      </c>
    </row>
    <row r="25" spans="1:11" ht="18" customHeight="1">
      <c r="A25" s="103"/>
      <c r="B25" s="103"/>
      <c r="C25" s="103"/>
      <c r="D25" s="103"/>
      <c r="E25" s="104"/>
      <c r="F25" s="104"/>
      <c r="G25" s="104"/>
      <c r="H25" s="104"/>
      <c r="I25" s="104"/>
      <c r="J25" s="104"/>
      <c r="K25" s="104"/>
    </row>
    <row r="26" spans="1:11" ht="9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4.25" customHeight="1">
      <c r="A27" s="76"/>
      <c r="B27" s="77"/>
      <c r="C27" s="77"/>
      <c r="D27" s="76"/>
      <c r="E27" s="105" t="s">
        <v>43</v>
      </c>
      <c r="F27" s="80"/>
      <c r="G27" s="80"/>
      <c r="H27" s="86"/>
      <c r="I27" s="106"/>
      <c r="J27" s="83"/>
      <c r="K27" s="107"/>
    </row>
    <row r="28" spans="1:11" ht="39" customHeight="1">
      <c r="A28" s="92" t="s">
        <v>44</v>
      </c>
      <c r="B28" s="93"/>
      <c r="C28" s="94"/>
      <c r="D28" s="108" t="s">
        <v>45</v>
      </c>
      <c r="E28" s="80" t="s">
        <v>19</v>
      </c>
      <c r="F28" s="81"/>
      <c r="G28" s="80" t="s">
        <v>20</v>
      </c>
      <c r="H28" s="81"/>
      <c r="I28" s="99" t="s">
        <v>46</v>
      </c>
      <c r="J28" s="99" t="s">
        <v>47</v>
      </c>
      <c r="K28" s="95" t="s">
        <v>48</v>
      </c>
    </row>
    <row r="29" spans="1:11" ht="18" customHeight="1">
      <c r="A29" s="566" t="s">
        <v>252</v>
      </c>
      <c r="B29" s="567"/>
      <c r="C29" s="568"/>
      <c r="D29" s="407" t="s">
        <v>251</v>
      </c>
      <c r="E29" s="569">
        <v>19</v>
      </c>
      <c r="F29" s="570"/>
      <c r="G29" s="569">
        <v>0</v>
      </c>
      <c r="H29" s="570"/>
      <c r="I29" s="404">
        <v>2</v>
      </c>
      <c r="J29" s="404">
        <v>8</v>
      </c>
      <c r="K29" s="313">
        <v>31</v>
      </c>
    </row>
    <row r="30" spans="1:11" ht="18" customHeight="1">
      <c r="A30" s="301"/>
      <c r="B30" s="302"/>
      <c r="C30" s="303"/>
      <c r="D30" s="303"/>
      <c r="E30" s="561"/>
      <c r="F30" s="562"/>
      <c r="G30" s="561"/>
      <c r="H30" s="562"/>
      <c r="I30" s="405"/>
      <c r="J30" s="405"/>
      <c r="K30" s="299"/>
    </row>
    <row r="31" spans="1:11" ht="18" customHeight="1">
      <c r="A31" s="301"/>
      <c r="B31" s="302"/>
      <c r="C31" s="303"/>
      <c r="D31" s="303"/>
      <c r="E31" s="561"/>
      <c r="F31" s="562"/>
      <c r="G31" s="561"/>
      <c r="H31" s="562"/>
      <c r="I31" s="405"/>
      <c r="J31" s="405"/>
      <c r="K31" s="299"/>
    </row>
    <row r="32" spans="1:11" ht="18" customHeight="1">
      <c r="A32" s="301"/>
      <c r="B32" s="302"/>
      <c r="C32" s="303"/>
      <c r="D32" s="303"/>
      <c r="E32" s="561"/>
      <c r="F32" s="562"/>
      <c r="G32" s="561"/>
      <c r="H32" s="562"/>
      <c r="I32" s="405"/>
      <c r="J32" s="405"/>
      <c r="K32" s="299"/>
    </row>
    <row r="33" spans="1:11" ht="18" customHeight="1">
      <c r="A33" s="301"/>
      <c r="B33" s="302"/>
      <c r="C33" s="303"/>
      <c r="D33" s="303"/>
      <c r="E33" s="561"/>
      <c r="F33" s="562"/>
      <c r="G33" s="561"/>
      <c r="H33" s="562"/>
      <c r="I33" s="405"/>
      <c r="J33" s="405"/>
      <c r="K33" s="299"/>
    </row>
    <row r="34" spans="1:11" ht="18" customHeight="1">
      <c r="A34" s="301"/>
      <c r="B34" s="302"/>
      <c r="C34" s="303"/>
      <c r="D34" s="303"/>
      <c r="E34" s="561"/>
      <c r="F34" s="562"/>
      <c r="G34" s="561"/>
      <c r="H34" s="562"/>
      <c r="I34" s="405"/>
      <c r="J34" s="405"/>
      <c r="K34" s="299"/>
    </row>
    <row r="35" spans="1:11" ht="18" customHeight="1">
      <c r="A35" s="301"/>
      <c r="B35" s="302"/>
      <c r="C35" s="303"/>
      <c r="D35" s="303"/>
      <c r="E35" s="561"/>
      <c r="F35" s="562"/>
      <c r="G35" s="561"/>
      <c r="H35" s="562"/>
      <c r="I35" s="405"/>
      <c r="J35" s="405"/>
      <c r="K35" s="299"/>
    </row>
    <row r="36" spans="1:11" ht="18" customHeight="1">
      <c r="A36" s="301"/>
      <c r="B36" s="302"/>
      <c r="C36" s="303"/>
      <c r="D36" s="303"/>
      <c r="E36" s="561"/>
      <c r="F36" s="562"/>
      <c r="G36" s="561"/>
      <c r="H36" s="562"/>
      <c r="I36" s="405"/>
      <c r="J36" s="405"/>
      <c r="K36" s="299"/>
    </row>
    <row r="37" spans="1:11" ht="18" customHeight="1">
      <c r="A37" s="301"/>
      <c r="B37" s="302"/>
      <c r="C37" s="303"/>
      <c r="D37" s="303"/>
      <c r="E37" s="561"/>
      <c r="F37" s="562"/>
      <c r="G37" s="561"/>
      <c r="H37" s="562"/>
      <c r="I37" s="405"/>
      <c r="J37" s="405"/>
      <c r="K37" s="299"/>
    </row>
    <row r="38" spans="1:11" ht="18" customHeight="1">
      <c r="A38" s="301"/>
      <c r="B38" s="302"/>
      <c r="C38" s="303"/>
      <c r="D38" s="303"/>
      <c r="E38" s="561"/>
      <c r="F38" s="562"/>
      <c r="G38" s="561"/>
      <c r="H38" s="562"/>
      <c r="I38" s="405"/>
      <c r="J38" s="405"/>
      <c r="K38" s="299"/>
    </row>
    <row r="39" spans="1:11" ht="18" customHeight="1">
      <c r="A39" s="301"/>
      <c r="B39" s="302"/>
      <c r="C39" s="303"/>
      <c r="D39" s="303"/>
      <c r="E39" s="561"/>
      <c r="F39" s="562"/>
      <c r="G39" s="561"/>
      <c r="H39" s="562"/>
      <c r="I39" s="405"/>
      <c r="J39" s="405"/>
      <c r="K39" s="299"/>
    </row>
    <row r="40" spans="1:11" ht="18" customHeight="1">
      <c r="A40" s="109"/>
      <c r="B40" s="110" t="s">
        <v>49</v>
      </c>
      <c r="C40" s="111"/>
      <c r="D40" s="111"/>
      <c r="E40" s="571">
        <f>SUM(E29:F39)</f>
        <v>19</v>
      </c>
      <c r="F40" s="572"/>
      <c r="G40" s="571">
        <f>SUM(G29:H39)</f>
        <v>0</v>
      </c>
      <c r="H40" s="572"/>
      <c r="I40" s="406">
        <f>SUM(I29:I39)</f>
        <v>2</v>
      </c>
      <c r="J40" s="406">
        <f>SUM(J29:J39)</f>
        <v>8</v>
      </c>
      <c r="K40" s="193">
        <f>SUM(K29:K39)</f>
        <v>31</v>
      </c>
    </row>
    <row r="43" spans="1:11" ht="12.75">
      <c r="A43" s="550" t="s">
        <v>581</v>
      </c>
      <c r="B43" s="550"/>
      <c r="C43" s="550"/>
      <c r="D43" s="550"/>
      <c r="E43" s="550"/>
      <c r="F43" s="550"/>
      <c r="G43" s="550"/>
      <c r="H43" s="550"/>
      <c r="I43" s="550"/>
      <c r="J43" s="550"/>
      <c r="K43" s="550"/>
    </row>
    <row r="44" ht="12.75"/>
    <row r="45" ht="12.75"/>
    <row r="46" spans="1:11" ht="38.25" customHeight="1">
      <c r="A46" s="551" t="s">
        <v>582</v>
      </c>
      <c r="B46" s="551"/>
      <c r="C46" s="551"/>
      <c r="D46" s="551"/>
      <c r="E46" s="551"/>
      <c r="F46" s="551"/>
      <c r="G46" s="551"/>
      <c r="H46" s="551"/>
      <c r="I46" s="551"/>
      <c r="J46" s="551"/>
      <c r="K46" s="551"/>
    </row>
    <row r="47" ht="12.75"/>
    <row r="48" ht="12.75"/>
    <row r="49" spans="1:11" ht="12.75">
      <c r="A49" s="552" t="s">
        <v>583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</row>
  </sheetData>
  <sheetProtection/>
  <mergeCells count="31">
    <mergeCell ref="G40:H40"/>
    <mergeCell ref="E30:F30"/>
    <mergeCell ref="A49:K49"/>
    <mergeCell ref="E33:F33"/>
    <mergeCell ref="E39:F39"/>
    <mergeCell ref="G33:H33"/>
    <mergeCell ref="G38:H38"/>
    <mergeCell ref="A43:K43"/>
    <mergeCell ref="A46:K46"/>
    <mergeCell ref="G39:H39"/>
    <mergeCell ref="G34:H34"/>
    <mergeCell ref="E40:F40"/>
    <mergeCell ref="E36:F36"/>
    <mergeCell ref="E31:F31"/>
    <mergeCell ref="E37:F37"/>
    <mergeCell ref="E32:F32"/>
    <mergeCell ref="J3:K3"/>
    <mergeCell ref="D5:I5"/>
    <mergeCell ref="G36:H36"/>
    <mergeCell ref="G37:H37"/>
    <mergeCell ref="G29:H29"/>
    <mergeCell ref="G32:H32"/>
    <mergeCell ref="A12:C12"/>
    <mergeCell ref="A29:C29"/>
    <mergeCell ref="E29:F29"/>
    <mergeCell ref="E38:F38"/>
    <mergeCell ref="E35:F35"/>
    <mergeCell ref="G30:H30"/>
    <mergeCell ref="E34:F34"/>
    <mergeCell ref="G35:H35"/>
    <mergeCell ref="G31:H31"/>
  </mergeCells>
  <printOptions horizontalCentered="1" verticalCentered="1"/>
  <pageMargins left="0.7874015748031497" right="0.7874015748031497" top="0.984251968503937" bottom="2.0866141732283467" header="0.3937007874015748" footer="0.3937007874015748"/>
  <pageSetup fitToHeight="1" fitToWidth="1" horizontalDpi="600" verticalDpi="600" orientation="portrait" scale="76" r:id="rId2"/>
  <headerFooter alignWithMargins="0">
    <oddFooter>&amp;C&amp;12 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Q307"/>
  <sheetViews>
    <sheetView showGridLines="0" zoomScaleSheetLayoutView="85" zoomScalePageLayoutView="40" workbookViewId="0" topLeftCell="A1">
      <selection activeCell="B10" sqref="B10"/>
    </sheetView>
  </sheetViews>
  <sheetFormatPr defaultColWidth="11.421875" defaultRowHeight="12.75"/>
  <cols>
    <col min="1" max="1" width="11.421875" style="69" customWidth="1"/>
    <col min="2" max="2" width="22.421875" style="69" customWidth="1"/>
    <col min="3" max="3" width="28.7109375" style="69" customWidth="1"/>
    <col min="4" max="4" width="11.8515625" style="69" customWidth="1"/>
    <col min="5" max="5" width="44.7109375" style="69" customWidth="1"/>
    <col min="6" max="6" width="11.57421875" style="69" customWidth="1"/>
    <col min="7" max="7" width="10.8515625" style="69" customWidth="1"/>
    <col min="8" max="16384" width="11.421875" style="69" customWidth="1"/>
  </cols>
  <sheetData>
    <row r="2" spans="2:7" ht="18" customHeight="1">
      <c r="B2" s="67" t="s">
        <v>22</v>
      </c>
      <c r="C2" s="68"/>
      <c r="D2" s="68"/>
      <c r="E2" s="68"/>
      <c r="F2" s="68"/>
      <c r="G2" s="68"/>
    </row>
    <row r="3" ht="14.25" customHeight="1">
      <c r="B3" s="112"/>
    </row>
    <row r="4" spans="2:7" ht="18.75" customHeight="1">
      <c r="B4" s="71" t="s">
        <v>50</v>
      </c>
      <c r="C4" s="73"/>
      <c r="D4" s="73"/>
      <c r="E4" s="68"/>
      <c r="F4" s="68"/>
      <c r="G4" s="68"/>
    </row>
    <row r="5" spans="2:7" ht="21" customHeight="1">
      <c r="B5" s="71" t="s">
        <v>51</v>
      </c>
      <c r="C5" s="73"/>
      <c r="D5" s="73"/>
      <c r="E5" s="68"/>
      <c r="F5" s="68"/>
      <c r="G5" s="68"/>
    </row>
    <row r="6" spans="2:7" ht="23.25" customHeight="1">
      <c r="B6" s="71"/>
      <c r="C6" s="72"/>
      <c r="D6" s="72"/>
      <c r="E6" s="68"/>
      <c r="F6" s="557" t="s">
        <v>577</v>
      </c>
      <c r="G6" s="558"/>
    </row>
    <row r="7" spans="2:17" ht="27" customHeight="1">
      <c r="B7" s="415" t="s">
        <v>339</v>
      </c>
      <c r="C7" s="416"/>
      <c r="D7" s="416"/>
      <c r="E7" s="417"/>
      <c r="F7" s="416"/>
      <c r="G7" s="339"/>
      <c r="Q7" s="69" t="s">
        <v>340</v>
      </c>
    </row>
    <row r="8" spans="2:7" ht="6.75" customHeight="1">
      <c r="B8" s="332"/>
      <c r="C8" s="332"/>
      <c r="D8" s="332"/>
      <c r="E8" s="332"/>
      <c r="F8" s="332"/>
      <c r="G8" s="332"/>
    </row>
    <row r="9" spans="2:7" ht="19.5" customHeight="1">
      <c r="B9" s="333" t="s">
        <v>695</v>
      </c>
      <c r="C9" s="340"/>
      <c r="D9" s="329"/>
      <c r="E9" s="329"/>
      <c r="F9" s="338"/>
      <c r="G9" s="341"/>
    </row>
    <row r="10" spans="2:7" ht="23.25" customHeight="1">
      <c r="B10" s="113"/>
      <c r="C10" s="114"/>
      <c r="D10" s="115"/>
      <c r="E10" s="113"/>
      <c r="F10" s="113"/>
      <c r="G10" s="115"/>
    </row>
    <row r="11" ht="6" customHeight="1"/>
    <row r="12" spans="2:7" ht="12.75">
      <c r="B12" s="116"/>
      <c r="C12" s="83"/>
      <c r="D12" s="77"/>
      <c r="E12" s="76"/>
      <c r="F12" s="80" t="s">
        <v>52</v>
      </c>
      <c r="G12" s="81"/>
    </row>
    <row r="13" spans="2:7" ht="26.25" customHeight="1">
      <c r="B13" s="99" t="s">
        <v>53</v>
      </c>
      <c r="C13" s="99" t="s">
        <v>54</v>
      </c>
      <c r="D13" s="99" t="s">
        <v>55</v>
      </c>
      <c r="E13" s="99" t="s">
        <v>56</v>
      </c>
      <c r="F13" s="117" t="s">
        <v>19</v>
      </c>
      <c r="G13" s="118" t="s">
        <v>20</v>
      </c>
    </row>
    <row r="14" spans="1:8" ht="38.25" customHeight="1">
      <c r="A14" s="534" t="s">
        <v>750</v>
      </c>
      <c r="B14" s="427" t="s">
        <v>751</v>
      </c>
      <c r="C14" s="486" t="s">
        <v>752</v>
      </c>
      <c r="D14" s="468">
        <v>1</v>
      </c>
      <c r="E14" s="535" t="s">
        <v>753</v>
      </c>
      <c r="F14" s="468" t="s">
        <v>348</v>
      </c>
      <c r="G14" s="469"/>
      <c r="H14" s="500"/>
    </row>
    <row r="15" spans="1:7" ht="38.25" customHeight="1">
      <c r="A15" s="467"/>
      <c r="B15" s="427" t="s">
        <v>754</v>
      </c>
      <c r="C15" s="486" t="s">
        <v>755</v>
      </c>
      <c r="D15" s="428">
        <v>1</v>
      </c>
      <c r="E15" s="429" t="s">
        <v>756</v>
      </c>
      <c r="F15" s="430" t="s">
        <v>348</v>
      </c>
      <c r="G15" s="472"/>
    </row>
    <row r="16" spans="1:7" ht="38.25" customHeight="1">
      <c r="A16" s="467"/>
      <c r="B16" s="427" t="s">
        <v>757</v>
      </c>
      <c r="C16" s="486" t="s">
        <v>758</v>
      </c>
      <c r="D16" s="428">
        <v>2</v>
      </c>
      <c r="E16" s="429" t="s">
        <v>759</v>
      </c>
      <c r="F16" s="430" t="s">
        <v>348</v>
      </c>
      <c r="G16" s="431"/>
    </row>
    <row r="17" spans="1:7" ht="38.25" customHeight="1">
      <c r="A17" s="467"/>
      <c r="B17" s="427" t="s">
        <v>760</v>
      </c>
      <c r="C17" s="486" t="s">
        <v>761</v>
      </c>
      <c r="D17" s="428">
        <v>1</v>
      </c>
      <c r="E17" s="429" t="s">
        <v>762</v>
      </c>
      <c r="F17" s="430" t="s">
        <v>348</v>
      </c>
      <c r="G17" s="431"/>
    </row>
    <row r="18" spans="1:7" ht="38.25" customHeight="1">
      <c r="A18" s="467"/>
      <c r="B18" s="427" t="s">
        <v>751</v>
      </c>
      <c r="C18" s="486" t="s">
        <v>763</v>
      </c>
      <c r="D18" s="428">
        <v>1</v>
      </c>
      <c r="E18" s="429" t="s">
        <v>762</v>
      </c>
      <c r="F18" s="430" t="s">
        <v>348</v>
      </c>
      <c r="G18" s="431"/>
    </row>
    <row r="19" spans="1:7" ht="38.25" customHeight="1">
      <c r="A19" s="467"/>
      <c r="B19" s="427" t="s">
        <v>760</v>
      </c>
      <c r="C19" s="486" t="s">
        <v>761</v>
      </c>
      <c r="D19" s="428">
        <v>2</v>
      </c>
      <c r="E19" s="429" t="s">
        <v>764</v>
      </c>
      <c r="F19" s="430"/>
      <c r="G19" s="431" t="s">
        <v>348</v>
      </c>
    </row>
    <row r="20" spans="1:7" ht="38.25" customHeight="1">
      <c r="A20" s="467"/>
      <c r="B20" s="427" t="s">
        <v>765</v>
      </c>
      <c r="C20" s="486" t="s">
        <v>763</v>
      </c>
      <c r="D20" s="428">
        <v>2</v>
      </c>
      <c r="E20" s="429" t="s">
        <v>766</v>
      </c>
      <c r="F20" s="430" t="s">
        <v>348</v>
      </c>
      <c r="G20" s="431"/>
    </row>
    <row r="21" spans="1:7" ht="38.25" customHeight="1">
      <c r="A21" s="467"/>
      <c r="B21" s="427" t="s">
        <v>767</v>
      </c>
      <c r="C21" s="486" t="s">
        <v>768</v>
      </c>
      <c r="D21" s="428">
        <v>2</v>
      </c>
      <c r="E21" s="429" t="s">
        <v>769</v>
      </c>
      <c r="F21" s="430" t="s">
        <v>348</v>
      </c>
      <c r="G21" s="431"/>
    </row>
    <row r="22" spans="1:7" ht="38.25" customHeight="1">
      <c r="A22" s="467"/>
      <c r="B22" s="427" t="s">
        <v>770</v>
      </c>
      <c r="C22" s="486" t="s">
        <v>771</v>
      </c>
      <c r="D22" s="428">
        <v>1</v>
      </c>
      <c r="E22" s="429" t="s">
        <v>772</v>
      </c>
      <c r="F22" s="430" t="s">
        <v>348</v>
      </c>
      <c r="G22" s="431"/>
    </row>
    <row r="23" spans="1:7" ht="38.25" customHeight="1">
      <c r="A23" s="467"/>
      <c r="B23" s="427" t="s">
        <v>770</v>
      </c>
      <c r="C23" s="486" t="s">
        <v>771</v>
      </c>
      <c r="D23" s="428">
        <v>1</v>
      </c>
      <c r="E23" s="429" t="s">
        <v>772</v>
      </c>
      <c r="F23" s="430" t="s">
        <v>348</v>
      </c>
      <c r="G23" s="431"/>
    </row>
    <row r="24" spans="1:7" ht="38.25" customHeight="1">
      <c r="A24" s="467"/>
      <c r="B24" s="427" t="s">
        <v>773</v>
      </c>
      <c r="C24" s="486" t="s">
        <v>763</v>
      </c>
      <c r="D24" s="428">
        <v>1</v>
      </c>
      <c r="E24" s="429" t="s">
        <v>772</v>
      </c>
      <c r="F24" s="430" t="s">
        <v>348</v>
      </c>
      <c r="G24" s="431"/>
    </row>
    <row r="25" spans="1:7" ht="38.25" customHeight="1">
      <c r="A25" s="467"/>
      <c r="B25" s="427" t="s">
        <v>751</v>
      </c>
      <c r="C25" s="486" t="s">
        <v>774</v>
      </c>
      <c r="D25" s="428">
        <v>2</v>
      </c>
      <c r="E25" s="429" t="s">
        <v>775</v>
      </c>
      <c r="F25" s="430" t="s">
        <v>348</v>
      </c>
      <c r="G25" s="431"/>
    </row>
    <row r="26" spans="1:7" ht="38.25" customHeight="1">
      <c r="A26" s="467"/>
      <c r="B26" s="427" t="s">
        <v>751</v>
      </c>
      <c r="C26" s="486" t="s">
        <v>763</v>
      </c>
      <c r="D26" s="428">
        <v>2</v>
      </c>
      <c r="E26" s="429" t="s">
        <v>775</v>
      </c>
      <c r="F26" s="430" t="s">
        <v>348</v>
      </c>
      <c r="G26" s="431"/>
    </row>
    <row r="27" spans="1:7" ht="38.25" customHeight="1">
      <c r="A27" s="467"/>
      <c r="B27" s="427" t="s">
        <v>776</v>
      </c>
      <c r="C27" s="486" t="s">
        <v>777</v>
      </c>
      <c r="D27" s="428">
        <v>1</v>
      </c>
      <c r="E27" s="429" t="s">
        <v>778</v>
      </c>
      <c r="F27" s="430" t="s">
        <v>348</v>
      </c>
      <c r="G27" s="431"/>
    </row>
    <row r="28" spans="1:7" ht="38.25" customHeight="1">
      <c r="A28" s="467"/>
      <c r="B28" s="427" t="s">
        <v>767</v>
      </c>
      <c r="C28" s="486" t="s">
        <v>779</v>
      </c>
      <c r="D28" s="428">
        <v>1</v>
      </c>
      <c r="E28" s="429" t="s">
        <v>780</v>
      </c>
      <c r="F28" s="430" t="s">
        <v>348</v>
      </c>
      <c r="G28" s="431"/>
    </row>
    <row r="29" spans="1:7" ht="38.25" customHeight="1">
      <c r="A29" s="467"/>
      <c r="B29" s="427" t="s">
        <v>751</v>
      </c>
      <c r="C29" s="486" t="s">
        <v>771</v>
      </c>
      <c r="D29" s="428">
        <v>1</v>
      </c>
      <c r="E29" s="429" t="s">
        <v>780</v>
      </c>
      <c r="F29" s="430" t="s">
        <v>348</v>
      </c>
      <c r="G29" s="431"/>
    </row>
    <row r="30" spans="1:7" ht="38.25" customHeight="1">
      <c r="A30" s="467"/>
      <c r="B30" s="427" t="s">
        <v>781</v>
      </c>
      <c r="C30" s="486" t="s">
        <v>782</v>
      </c>
      <c r="D30" s="428">
        <v>1</v>
      </c>
      <c r="E30" s="429" t="s">
        <v>780</v>
      </c>
      <c r="F30" s="430" t="s">
        <v>348</v>
      </c>
      <c r="G30" s="431"/>
    </row>
    <row r="31" spans="1:7" ht="38.25" customHeight="1">
      <c r="A31" s="467"/>
      <c r="B31" s="427" t="s">
        <v>783</v>
      </c>
      <c r="C31" s="486" t="s">
        <v>782</v>
      </c>
      <c r="D31" s="428">
        <v>1</v>
      </c>
      <c r="E31" s="429" t="s">
        <v>780</v>
      </c>
      <c r="F31" s="430" t="s">
        <v>348</v>
      </c>
      <c r="G31" s="431"/>
    </row>
    <row r="32" spans="1:7" ht="38.25" customHeight="1">
      <c r="A32" s="467"/>
      <c r="B32" s="427" t="s">
        <v>784</v>
      </c>
      <c r="C32" s="486" t="s">
        <v>785</v>
      </c>
      <c r="D32" s="428">
        <v>1</v>
      </c>
      <c r="E32" s="429" t="s">
        <v>780</v>
      </c>
      <c r="F32" s="430" t="s">
        <v>348</v>
      </c>
      <c r="G32" s="431"/>
    </row>
    <row r="33" spans="1:7" ht="38.25" customHeight="1">
      <c r="A33" s="467"/>
      <c r="B33" s="427" t="s">
        <v>751</v>
      </c>
      <c r="C33" s="486" t="s">
        <v>786</v>
      </c>
      <c r="D33" s="428">
        <v>1</v>
      </c>
      <c r="E33" s="429" t="s">
        <v>787</v>
      </c>
      <c r="F33" s="430" t="s">
        <v>348</v>
      </c>
      <c r="G33" s="431"/>
    </row>
    <row r="34" spans="1:7" ht="38.25" customHeight="1">
      <c r="A34" s="467"/>
      <c r="B34" s="427" t="s">
        <v>783</v>
      </c>
      <c r="C34" s="486" t="s">
        <v>788</v>
      </c>
      <c r="D34" s="428">
        <v>2</v>
      </c>
      <c r="E34" s="429" t="s">
        <v>789</v>
      </c>
      <c r="F34" s="430" t="s">
        <v>348</v>
      </c>
      <c r="G34" s="431"/>
    </row>
    <row r="35" spans="1:7" ht="38.25" customHeight="1">
      <c r="A35" s="467"/>
      <c r="B35" s="427" t="s">
        <v>790</v>
      </c>
      <c r="C35" s="486" t="s">
        <v>785</v>
      </c>
      <c r="D35" s="428">
        <v>2</v>
      </c>
      <c r="E35" s="429" t="s">
        <v>789</v>
      </c>
      <c r="F35" s="430" t="s">
        <v>348</v>
      </c>
      <c r="G35" s="431"/>
    </row>
    <row r="36" spans="1:7" ht="38.25" customHeight="1">
      <c r="A36" s="467"/>
      <c r="B36" s="427" t="s">
        <v>791</v>
      </c>
      <c r="C36" s="486" t="s">
        <v>785</v>
      </c>
      <c r="D36" s="428">
        <v>2</v>
      </c>
      <c r="E36" s="429" t="s">
        <v>792</v>
      </c>
      <c r="F36" s="430" t="s">
        <v>348</v>
      </c>
      <c r="G36" s="431"/>
    </row>
    <row r="37" spans="1:7" ht="38.25" customHeight="1">
      <c r="A37" s="467"/>
      <c r="B37" s="427" t="s">
        <v>781</v>
      </c>
      <c r="C37" s="486" t="s">
        <v>788</v>
      </c>
      <c r="D37" s="428">
        <v>2</v>
      </c>
      <c r="E37" s="429" t="s">
        <v>793</v>
      </c>
      <c r="F37" s="430" t="s">
        <v>348</v>
      </c>
      <c r="G37" s="431"/>
    </row>
    <row r="38" spans="1:7" ht="38.25" customHeight="1">
      <c r="A38" s="467"/>
      <c r="B38" s="427" t="s">
        <v>794</v>
      </c>
      <c r="C38" s="486" t="s">
        <v>795</v>
      </c>
      <c r="D38" s="428">
        <v>1</v>
      </c>
      <c r="E38" s="429" t="s">
        <v>796</v>
      </c>
      <c r="F38" s="430" t="s">
        <v>348</v>
      </c>
      <c r="G38" s="431"/>
    </row>
    <row r="39" spans="1:7" ht="38.25" customHeight="1">
      <c r="A39" s="467"/>
      <c r="B39" s="427" t="s">
        <v>784</v>
      </c>
      <c r="C39" s="486" t="s">
        <v>797</v>
      </c>
      <c r="D39" s="428">
        <v>1</v>
      </c>
      <c r="E39" s="429" t="s">
        <v>798</v>
      </c>
      <c r="F39" s="430" t="s">
        <v>348</v>
      </c>
      <c r="G39" s="431"/>
    </row>
    <row r="40" spans="1:7" ht="38.25" customHeight="1">
      <c r="A40" s="467"/>
      <c r="B40" s="427" t="s">
        <v>799</v>
      </c>
      <c r="C40" s="486" t="s">
        <v>752</v>
      </c>
      <c r="D40" s="428">
        <v>2</v>
      </c>
      <c r="E40" s="429" t="s">
        <v>800</v>
      </c>
      <c r="F40" s="430" t="s">
        <v>348</v>
      </c>
      <c r="G40" s="431"/>
    </row>
    <row r="41" spans="1:7" ht="38.25" customHeight="1">
      <c r="A41" s="467"/>
      <c r="B41" s="427" t="s">
        <v>801</v>
      </c>
      <c r="C41" s="486" t="s">
        <v>763</v>
      </c>
      <c r="D41" s="428">
        <v>2</v>
      </c>
      <c r="E41" s="429" t="s">
        <v>802</v>
      </c>
      <c r="F41" s="430"/>
      <c r="G41" s="431" t="s">
        <v>348</v>
      </c>
    </row>
    <row r="42" spans="1:7" ht="38.25" customHeight="1">
      <c r="A42" s="467"/>
      <c r="B42" s="427" t="s">
        <v>803</v>
      </c>
      <c r="C42" s="486" t="s">
        <v>768</v>
      </c>
      <c r="D42" s="428">
        <v>1</v>
      </c>
      <c r="E42" s="429" t="s">
        <v>804</v>
      </c>
      <c r="F42" s="430" t="s">
        <v>348</v>
      </c>
      <c r="G42" s="431"/>
    </row>
    <row r="43" spans="1:7" ht="38.25" customHeight="1">
      <c r="A43" s="467"/>
      <c r="B43" s="427" t="s">
        <v>805</v>
      </c>
      <c r="C43" s="486" t="s">
        <v>806</v>
      </c>
      <c r="D43" s="428">
        <v>1</v>
      </c>
      <c r="E43" s="429" t="s">
        <v>807</v>
      </c>
      <c r="F43" s="430" t="s">
        <v>348</v>
      </c>
      <c r="G43" s="431"/>
    </row>
    <row r="44" spans="1:7" ht="38.25" customHeight="1">
      <c r="A44" s="467"/>
      <c r="B44" s="427" t="s">
        <v>805</v>
      </c>
      <c r="C44" s="486" t="s">
        <v>806</v>
      </c>
      <c r="D44" s="428">
        <v>1</v>
      </c>
      <c r="E44" s="429" t="s">
        <v>807</v>
      </c>
      <c r="F44" s="430" t="s">
        <v>348</v>
      </c>
      <c r="G44" s="431"/>
    </row>
    <row r="45" spans="1:7" ht="38.25" customHeight="1">
      <c r="A45" s="467"/>
      <c r="B45" s="427" t="s">
        <v>808</v>
      </c>
      <c r="C45" s="486" t="s">
        <v>782</v>
      </c>
      <c r="D45" s="428">
        <v>1</v>
      </c>
      <c r="E45" s="429" t="s">
        <v>809</v>
      </c>
      <c r="F45" s="430" t="s">
        <v>348</v>
      </c>
      <c r="G45" s="431"/>
    </row>
    <row r="46" spans="1:7" ht="38.25" customHeight="1">
      <c r="A46" s="467"/>
      <c r="B46" s="427" t="s">
        <v>810</v>
      </c>
      <c r="C46" s="486" t="s">
        <v>806</v>
      </c>
      <c r="D46" s="428">
        <v>1</v>
      </c>
      <c r="E46" s="429" t="s">
        <v>811</v>
      </c>
      <c r="F46" s="430" t="s">
        <v>348</v>
      </c>
      <c r="G46" s="431"/>
    </row>
    <row r="47" spans="1:7" ht="38.25" customHeight="1">
      <c r="A47" s="467"/>
      <c r="B47" s="427" t="s">
        <v>810</v>
      </c>
      <c r="C47" s="486" t="s">
        <v>806</v>
      </c>
      <c r="D47" s="428">
        <v>1</v>
      </c>
      <c r="E47" s="429" t="s">
        <v>811</v>
      </c>
      <c r="F47" s="430" t="s">
        <v>348</v>
      </c>
      <c r="G47" s="431"/>
    </row>
    <row r="48" spans="1:7" ht="38.25" customHeight="1">
      <c r="A48" s="467"/>
      <c r="B48" s="427" t="s">
        <v>812</v>
      </c>
      <c r="C48" s="486" t="s">
        <v>779</v>
      </c>
      <c r="D48" s="428">
        <v>2</v>
      </c>
      <c r="E48" s="429" t="s">
        <v>813</v>
      </c>
      <c r="F48" s="430" t="s">
        <v>348</v>
      </c>
      <c r="G48" s="431"/>
    </row>
    <row r="49" spans="1:7" ht="38.25" customHeight="1">
      <c r="A49" s="467"/>
      <c r="B49" s="427" t="s">
        <v>814</v>
      </c>
      <c r="C49" s="486" t="s">
        <v>815</v>
      </c>
      <c r="D49" s="428">
        <v>2</v>
      </c>
      <c r="E49" s="429" t="s">
        <v>816</v>
      </c>
      <c r="F49" s="430" t="s">
        <v>348</v>
      </c>
      <c r="G49" s="431"/>
    </row>
    <row r="50" spans="1:7" ht="38.25" customHeight="1">
      <c r="A50" s="467"/>
      <c r="B50" s="427" t="s">
        <v>817</v>
      </c>
      <c r="C50" s="486" t="s">
        <v>818</v>
      </c>
      <c r="D50" s="428">
        <v>2</v>
      </c>
      <c r="E50" s="429" t="s">
        <v>819</v>
      </c>
      <c r="F50" s="430" t="s">
        <v>348</v>
      </c>
      <c r="G50" s="431"/>
    </row>
    <row r="51" spans="1:7" ht="38.25" customHeight="1">
      <c r="A51" s="467"/>
      <c r="B51" s="427" t="s">
        <v>817</v>
      </c>
      <c r="C51" s="486" t="s">
        <v>818</v>
      </c>
      <c r="D51" s="428">
        <v>2</v>
      </c>
      <c r="E51" s="429" t="s">
        <v>819</v>
      </c>
      <c r="F51" s="430" t="s">
        <v>348</v>
      </c>
      <c r="G51" s="431"/>
    </row>
    <row r="52" spans="1:7" ht="38.25" customHeight="1">
      <c r="A52" s="467"/>
      <c r="B52" s="427" t="s">
        <v>820</v>
      </c>
      <c r="C52" s="486" t="s">
        <v>821</v>
      </c>
      <c r="D52" s="428">
        <v>2</v>
      </c>
      <c r="E52" s="429" t="s">
        <v>822</v>
      </c>
      <c r="F52" s="430" t="s">
        <v>348</v>
      </c>
      <c r="G52" s="431"/>
    </row>
    <row r="53" spans="1:7" ht="38.25" customHeight="1">
      <c r="A53" s="467"/>
      <c r="B53" s="427" t="s">
        <v>823</v>
      </c>
      <c r="C53" s="486" t="s">
        <v>824</v>
      </c>
      <c r="D53" s="428">
        <v>1</v>
      </c>
      <c r="E53" s="429" t="s">
        <v>825</v>
      </c>
      <c r="F53" s="430" t="s">
        <v>348</v>
      </c>
      <c r="G53" s="431"/>
    </row>
    <row r="54" spans="1:7" ht="38.25" customHeight="1">
      <c r="A54" s="467"/>
      <c r="B54" s="427" t="s">
        <v>826</v>
      </c>
      <c r="C54" s="486" t="s">
        <v>368</v>
      </c>
      <c r="D54" s="428">
        <v>1</v>
      </c>
      <c r="E54" s="429" t="s">
        <v>825</v>
      </c>
      <c r="F54" s="430" t="s">
        <v>348</v>
      </c>
      <c r="G54" s="431"/>
    </row>
    <row r="55" spans="1:7" ht="38.25" customHeight="1">
      <c r="A55" s="467"/>
      <c r="B55" s="427" t="s">
        <v>827</v>
      </c>
      <c r="C55" s="486" t="s">
        <v>828</v>
      </c>
      <c r="D55" s="428">
        <v>1</v>
      </c>
      <c r="E55" s="429"/>
      <c r="F55" s="430"/>
      <c r="G55" s="431"/>
    </row>
    <row r="56" spans="1:7" ht="38.25" customHeight="1">
      <c r="A56" s="534" t="s">
        <v>829</v>
      </c>
      <c r="B56" s="427" t="s">
        <v>751</v>
      </c>
      <c r="C56" s="486" t="s">
        <v>763</v>
      </c>
      <c r="D56" s="428">
        <v>1</v>
      </c>
      <c r="E56" s="429" t="s">
        <v>756</v>
      </c>
      <c r="F56" s="430" t="s">
        <v>348</v>
      </c>
      <c r="G56" s="431"/>
    </row>
    <row r="57" spans="1:7" ht="38.25" customHeight="1">
      <c r="A57" s="467"/>
      <c r="B57" s="427" t="s">
        <v>765</v>
      </c>
      <c r="C57" s="486" t="s">
        <v>830</v>
      </c>
      <c r="D57" s="428">
        <v>1</v>
      </c>
      <c r="E57" s="429" t="s">
        <v>831</v>
      </c>
      <c r="F57" s="430" t="s">
        <v>348</v>
      </c>
      <c r="G57" s="431"/>
    </row>
    <row r="58" spans="1:7" ht="38.25" customHeight="1">
      <c r="A58" s="467"/>
      <c r="B58" s="427" t="s">
        <v>767</v>
      </c>
      <c r="C58" s="486" t="s">
        <v>832</v>
      </c>
      <c r="D58" s="428">
        <v>1</v>
      </c>
      <c r="E58" s="429" t="s">
        <v>813</v>
      </c>
      <c r="F58" s="430" t="s">
        <v>348</v>
      </c>
      <c r="G58" s="431"/>
    </row>
    <row r="59" spans="1:7" ht="38.25" customHeight="1">
      <c r="A59" s="467"/>
      <c r="B59" s="427" t="s">
        <v>833</v>
      </c>
      <c r="C59" s="486" t="s">
        <v>834</v>
      </c>
      <c r="D59" s="428">
        <v>1</v>
      </c>
      <c r="E59" s="429" t="s">
        <v>772</v>
      </c>
      <c r="F59" s="430" t="s">
        <v>348</v>
      </c>
      <c r="G59" s="431"/>
    </row>
    <row r="60" spans="1:7" ht="38.25" customHeight="1">
      <c r="A60" s="467"/>
      <c r="B60" s="427" t="s">
        <v>835</v>
      </c>
      <c r="C60" s="486" t="s">
        <v>834</v>
      </c>
      <c r="D60" s="428">
        <v>3</v>
      </c>
      <c r="E60" s="429" t="s">
        <v>836</v>
      </c>
      <c r="F60" s="430"/>
      <c r="G60" s="431" t="s">
        <v>348</v>
      </c>
    </row>
    <row r="61" spans="1:7" ht="38.25" customHeight="1">
      <c r="A61" s="467"/>
      <c r="B61" s="427" t="s">
        <v>837</v>
      </c>
      <c r="C61" s="486" t="s">
        <v>838</v>
      </c>
      <c r="D61" s="428">
        <v>1</v>
      </c>
      <c r="E61" s="429" t="s">
        <v>836</v>
      </c>
      <c r="F61" s="430"/>
      <c r="G61" s="431" t="s">
        <v>348</v>
      </c>
    </row>
    <row r="62" spans="1:7" ht="38.25" customHeight="1">
      <c r="A62" s="467"/>
      <c r="B62" s="427" t="s">
        <v>839</v>
      </c>
      <c r="C62" s="486" t="s">
        <v>824</v>
      </c>
      <c r="D62" s="428">
        <v>2</v>
      </c>
      <c r="E62" s="429" t="s">
        <v>840</v>
      </c>
      <c r="F62" s="430"/>
      <c r="G62" s="431" t="s">
        <v>348</v>
      </c>
    </row>
    <row r="63" spans="1:7" ht="38.25" customHeight="1">
      <c r="A63" s="467"/>
      <c r="B63" s="427" t="s">
        <v>765</v>
      </c>
      <c r="C63" s="486" t="s">
        <v>841</v>
      </c>
      <c r="D63" s="428">
        <v>1</v>
      </c>
      <c r="E63" s="429" t="s">
        <v>842</v>
      </c>
      <c r="F63" s="430" t="s">
        <v>348</v>
      </c>
      <c r="G63" s="431"/>
    </row>
    <row r="64" spans="1:7" ht="38.25" customHeight="1">
      <c r="A64" s="467"/>
      <c r="B64" s="427" t="s">
        <v>843</v>
      </c>
      <c r="C64" s="486" t="s">
        <v>844</v>
      </c>
      <c r="D64" s="428">
        <v>2</v>
      </c>
      <c r="E64" s="429" t="s">
        <v>845</v>
      </c>
      <c r="F64" s="430"/>
      <c r="G64" s="431" t="s">
        <v>348</v>
      </c>
    </row>
    <row r="65" spans="1:7" ht="38.25" customHeight="1">
      <c r="A65" s="467"/>
      <c r="B65" s="427" t="s">
        <v>846</v>
      </c>
      <c r="C65" s="486" t="s">
        <v>824</v>
      </c>
      <c r="D65" s="428">
        <v>1</v>
      </c>
      <c r="E65" s="429" t="s">
        <v>796</v>
      </c>
      <c r="F65" s="430" t="s">
        <v>348</v>
      </c>
      <c r="G65" s="431"/>
    </row>
    <row r="66" spans="1:7" ht="38.25" customHeight="1">
      <c r="A66" s="467"/>
      <c r="B66" s="427" t="s">
        <v>847</v>
      </c>
      <c r="C66" s="486" t="s">
        <v>848</v>
      </c>
      <c r="D66" s="428">
        <v>2</v>
      </c>
      <c r="E66" s="429" t="s">
        <v>849</v>
      </c>
      <c r="F66" s="430"/>
      <c r="G66" s="431" t="s">
        <v>348</v>
      </c>
    </row>
    <row r="67" spans="1:7" ht="38.25" customHeight="1">
      <c r="A67" s="467"/>
      <c r="B67" s="427" t="s">
        <v>850</v>
      </c>
      <c r="C67" s="486" t="s">
        <v>851</v>
      </c>
      <c r="D67" s="428"/>
      <c r="E67" s="429" t="s">
        <v>825</v>
      </c>
      <c r="F67" s="430" t="s">
        <v>348</v>
      </c>
      <c r="G67" s="431"/>
    </row>
    <row r="68" spans="1:7" ht="38.25" customHeight="1">
      <c r="A68" s="467"/>
      <c r="B68" s="427" t="s">
        <v>810</v>
      </c>
      <c r="C68" s="486" t="s">
        <v>806</v>
      </c>
      <c r="D68" s="428">
        <v>1</v>
      </c>
      <c r="E68" s="429" t="s">
        <v>811</v>
      </c>
      <c r="F68" s="430" t="s">
        <v>348</v>
      </c>
      <c r="G68" s="431"/>
    </row>
    <row r="69" spans="1:7" ht="38.25" customHeight="1">
      <c r="A69" s="467"/>
      <c r="B69" s="427" t="s">
        <v>852</v>
      </c>
      <c r="C69" s="486" t="s">
        <v>853</v>
      </c>
      <c r="D69" s="428">
        <v>2</v>
      </c>
      <c r="E69" s="429" t="s">
        <v>854</v>
      </c>
      <c r="F69" s="430" t="s">
        <v>348</v>
      </c>
      <c r="G69" s="431"/>
    </row>
    <row r="70" spans="1:7" ht="38.25" customHeight="1">
      <c r="A70" s="467"/>
      <c r="B70" s="427" t="s">
        <v>855</v>
      </c>
      <c r="C70" s="486" t="s">
        <v>856</v>
      </c>
      <c r="D70" s="428">
        <v>1</v>
      </c>
      <c r="E70" s="429" t="s">
        <v>857</v>
      </c>
      <c r="F70" s="430"/>
      <c r="G70" s="431" t="s">
        <v>348</v>
      </c>
    </row>
    <row r="71" spans="1:7" ht="38.25" customHeight="1">
      <c r="A71" s="534" t="s">
        <v>858</v>
      </c>
      <c r="B71" s="427" t="s">
        <v>859</v>
      </c>
      <c r="C71" s="486" t="s">
        <v>860</v>
      </c>
      <c r="D71" s="428">
        <v>3</v>
      </c>
      <c r="E71" s="429" t="s">
        <v>861</v>
      </c>
      <c r="F71" s="430" t="s">
        <v>348</v>
      </c>
      <c r="G71" s="431"/>
    </row>
    <row r="72" spans="1:7" ht="38.25" customHeight="1">
      <c r="A72" s="467"/>
      <c r="B72" s="427" t="s">
        <v>783</v>
      </c>
      <c r="C72" s="486" t="s">
        <v>788</v>
      </c>
      <c r="D72" s="428">
        <v>2</v>
      </c>
      <c r="E72" s="429" t="s">
        <v>793</v>
      </c>
      <c r="F72" s="430" t="s">
        <v>348</v>
      </c>
      <c r="G72" s="431"/>
    </row>
    <row r="73" spans="1:7" ht="38.25" customHeight="1">
      <c r="A73" s="467"/>
      <c r="B73" s="427" t="s">
        <v>862</v>
      </c>
      <c r="C73" s="486" t="s">
        <v>863</v>
      </c>
      <c r="D73" s="428">
        <v>2</v>
      </c>
      <c r="E73" s="429" t="s">
        <v>864</v>
      </c>
      <c r="F73" s="430" t="s">
        <v>348</v>
      </c>
      <c r="G73" s="431"/>
    </row>
    <row r="74" spans="1:7" ht="38.25" customHeight="1">
      <c r="A74" s="467"/>
      <c r="B74" s="427" t="s">
        <v>865</v>
      </c>
      <c r="C74" s="486" t="s">
        <v>866</v>
      </c>
      <c r="D74" s="428">
        <v>4</v>
      </c>
      <c r="E74" s="429" t="s">
        <v>867</v>
      </c>
      <c r="F74" s="430" t="s">
        <v>348</v>
      </c>
      <c r="G74" s="431"/>
    </row>
    <row r="75" spans="1:7" ht="38.25" customHeight="1">
      <c r="A75" s="467"/>
      <c r="B75" s="427" t="s">
        <v>783</v>
      </c>
      <c r="C75" s="486" t="s">
        <v>788</v>
      </c>
      <c r="D75" s="428">
        <v>2</v>
      </c>
      <c r="E75" s="429" t="s">
        <v>789</v>
      </c>
      <c r="F75" s="430" t="s">
        <v>348</v>
      </c>
      <c r="G75" s="431"/>
    </row>
    <row r="76" spans="1:7" ht="38.25" customHeight="1">
      <c r="A76" s="467"/>
      <c r="B76" s="427" t="s">
        <v>810</v>
      </c>
      <c r="C76" s="486" t="s">
        <v>806</v>
      </c>
      <c r="D76" s="428">
        <v>1</v>
      </c>
      <c r="E76" s="429" t="s">
        <v>811</v>
      </c>
      <c r="F76" s="430" t="s">
        <v>348</v>
      </c>
      <c r="G76" s="431"/>
    </row>
    <row r="77" spans="1:7" ht="38.25" customHeight="1">
      <c r="A77" s="467"/>
      <c r="B77" s="427" t="s">
        <v>868</v>
      </c>
      <c r="C77" s="427" t="s">
        <v>869</v>
      </c>
      <c r="D77" s="428">
        <v>2</v>
      </c>
      <c r="E77" s="429" t="s">
        <v>759</v>
      </c>
      <c r="F77" s="430" t="s">
        <v>348</v>
      </c>
      <c r="G77" s="431"/>
    </row>
    <row r="78" spans="1:7" ht="38.25" customHeight="1">
      <c r="A78" s="467"/>
      <c r="B78" s="427" t="s">
        <v>767</v>
      </c>
      <c r="C78" s="427" t="s">
        <v>844</v>
      </c>
      <c r="D78" s="428">
        <v>2</v>
      </c>
      <c r="E78" s="429" t="s">
        <v>759</v>
      </c>
      <c r="F78" s="430" t="s">
        <v>348</v>
      </c>
      <c r="G78" s="431"/>
    </row>
    <row r="79" spans="1:7" ht="38.25" customHeight="1">
      <c r="A79" s="467"/>
      <c r="B79" s="427" t="s">
        <v>870</v>
      </c>
      <c r="C79" s="486" t="s">
        <v>824</v>
      </c>
      <c r="D79" s="428">
        <v>1</v>
      </c>
      <c r="E79" s="429" t="s">
        <v>871</v>
      </c>
      <c r="F79" s="430" t="s">
        <v>348</v>
      </c>
      <c r="G79" s="431"/>
    </row>
    <row r="80" spans="1:7" ht="38.25" customHeight="1">
      <c r="A80" s="467"/>
      <c r="B80" s="427" t="s">
        <v>862</v>
      </c>
      <c r="C80" s="486" t="s">
        <v>834</v>
      </c>
      <c r="D80" s="428">
        <v>2</v>
      </c>
      <c r="E80" s="429" t="s">
        <v>762</v>
      </c>
      <c r="F80" s="430" t="s">
        <v>348</v>
      </c>
      <c r="G80" s="431"/>
    </row>
    <row r="81" spans="1:7" ht="38.25" customHeight="1">
      <c r="A81" s="467"/>
      <c r="B81" s="427" t="s">
        <v>751</v>
      </c>
      <c r="C81" s="486" t="s">
        <v>763</v>
      </c>
      <c r="D81" s="428">
        <v>1</v>
      </c>
      <c r="E81" s="429" t="s">
        <v>762</v>
      </c>
      <c r="F81" s="430" t="s">
        <v>348</v>
      </c>
      <c r="G81" s="431"/>
    </row>
    <row r="82" spans="1:7" ht="38.25" customHeight="1">
      <c r="A82" s="467"/>
      <c r="B82" s="427" t="s">
        <v>872</v>
      </c>
      <c r="C82" s="486" t="s">
        <v>863</v>
      </c>
      <c r="D82" s="428">
        <v>1</v>
      </c>
      <c r="E82" s="429" t="s">
        <v>780</v>
      </c>
      <c r="F82" s="430" t="s">
        <v>348</v>
      </c>
      <c r="G82" s="431"/>
    </row>
    <row r="83" spans="1:7" ht="38.25" customHeight="1">
      <c r="A83" s="467"/>
      <c r="B83" s="427" t="s">
        <v>767</v>
      </c>
      <c r="C83" s="486" t="s">
        <v>873</v>
      </c>
      <c r="D83" s="428">
        <v>1</v>
      </c>
      <c r="E83" s="429" t="s">
        <v>780</v>
      </c>
      <c r="F83" s="430" t="s">
        <v>348</v>
      </c>
      <c r="G83" s="431"/>
    </row>
    <row r="84" spans="1:7" ht="38.25" customHeight="1">
      <c r="A84" s="467"/>
      <c r="B84" s="427" t="s">
        <v>767</v>
      </c>
      <c r="C84" s="486" t="s">
        <v>874</v>
      </c>
      <c r="D84" s="428">
        <v>1</v>
      </c>
      <c r="E84" s="429" t="s">
        <v>780</v>
      </c>
      <c r="F84" s="430" t="s">
        <v>348</v>
      </c>
      <c r="G84" s="431"/>
    </row>
    <row r="85" spans="1:7" ht="38.25" customHeight="1">
      <c r="A85" s="467"/>
      <c r="B85" s="427" t="s">
        <v>875</v>
      </c>
      <c r="C85" s="486" t="s">
        <v>752</v>
      </c>
      <c r="D85" s="428">
        <v>1</v>
      </c>
      <c r="E85" s="429" t="s">
        <v>780</v>
      </c>
      <c r="F85" s="430" t="s">
        <v>348</v>
      </c>
      <c r="G85" s="431"/>
    </row>
    <row r="86" spans="1:7" ht="38.25" customHeight="1">
      <c r="A86" s="467"/>
      <c r="B86" s="427" t="s">
        <v>862</v>
      </c>
      <c r="C86" s="486" t="s">
        <v>863</v>
      </c>
      <c r="D86" s="428">
        <v>1</v>
      </c>
      <c r="E86" s="429" t="s">
        <v>780</v>
      </c>
      <c r="F86" s="430" t="s">
        <v>348</v>
      </c>
      <c r="G86" s="431"/>
    </row>
    <row r="87" spans="1:7" ht="38.25" customHeight="1">
      <c r="A87" s="467"/>
      <c r="B87" s="427" t="s">
        <v>862</v>
      </c>
      <c r="C87" s="486" t="s">
        <v>834</v>
      </c>
      <c r="D87" s="428">
        <v>2</v>
      </c>
      <c r="E87" s="470" t="s">
        <v>876</v>
      </c>
      <c r="F87" s="471" t="s">
        <v>348</v>
      </c>
      <c r="G87" s="431"/>
    </row>
    <row r="88" spans="1:7" ht="38.25" customHeight="1">
      <c r="A88" s="467"/>
      <c r="B88" s="427" t="s">
        <v>877</v>
      </c>
      <c r="C88" s="486" t="s">
        <v>878</v>
      </c>
      <c r="D88" s="428">
        <v>3</v>
      </c>
      <c r="E88" s="429" t="s">
        <v>879</v>
      </c>
      <c r="F88" s="430" t="s">
        <v>348</v>
      </c>
      <c r="G88" s="431"/>
    </row>
    <row r="89" spans="1:7" ht="38.25" customHeight="1">
      <c r="A89" s="467"/>
      <c r="B89" s="427" t="s">
        <v>880</v>
      </c>
      <c r="C89" s="486" t="s">
        <v>881</v>
      </c>
      <c r="D89" s="428">
        <v>2</v>
      </c>
      <c r="E89" s="429" t="s">
        <v>882</v>
      </c>
      <c r="F89" s="430"/>
      <c r="G89" s="431" t="s">
        <v>348</v>
      </c>
    </row>
    <row r="90" spans="1:7" ht="38.25" customHeight="1">
      <c r="A90" s="467"/>
      <c r="B90" s="427" t="s">
        <v>754</v>
      </c>
      <c r="C90" s="486" t="s">
        <v>771</v>
      </c>
      <c r="D90" s="428">
        <v>2</v>
      </c>
      <c r="E90" s="429" t="s">
        <v>883</v>
      </c>
      <c r="F90" s="430"/>
      <c r="G90" s="431" t="s">
        <v>348</v>
      </c>
    </row>
    <row r="91" spans="1:7" ht="38.25" customHeight="1">
      <c r="A91" s="467"/>
      <c r="B91" s="427" t="s">
        <v>754</v>
      </c>
      <c r="C91" s="486" t="s">
        <v>771</v>
      </c>
      <c r="D91" s="428">
        <v>1</v>
      </c>
      <c r="E91" s="429" t="s">
        <v>884</v>
      </c>
      <c r="F91" s="430"/>
      <c r="G91" s="431" t="s">
        <v>348</v>
      </c>
    </row>
    <row r="92" spans="1:7" ht="38.25" customHeight="1">
      <c r="A92" s="467"/>
      <c r="B92" s="427" t="s">
        <v>754</v>
      </c>
      <c r="C92" s="486" t="s">
        <v>771</v>
      </c>
      <c r="D92" s="428">
        <v>1</v>
      </c>
      <c r="E92" s="429" t="s">
        <v>884</v>
      </c>
      <c r="F92" s="430"/>
      <c r="G92" s="431" t="s">
        <v>348</v>
      </c>
    </row>
    <row r="93" spans="1:7" ht="38.25" customHeight="1">
      <c r="A93" s="467"/>
      <c r="B93" s="427" t="s">
        <v>751</v>
      </c>
      <c r="C93" s="486" t="s">
        <v>752</v>
      </c>
      <c r="D93" s="428">
        <v>1</v>
      </c>
      <c r="E93" s="429" t="s">
        <v>885</v>
      </c>
      <c r="F93" s="430" t="s">
        <v>348</v>
      </c>
      <c r="G93" s="431"/>
    </row>
    <row r="94" spans="1:7" ht="38.25" customHeight="1">
      <c r="A94" s="467"/>
      <c r="B94" s="427" t="s">
        <v>870</v>
      </c>
      <c r="C94" s="486" t="s">
        <v>824</v>
      </c>
      <c r="D94" s="428">
        <v>2</v>
      </c>
      <c r="E94" s="429" t="s">
        <v>886</v>
      </c>
      <c r="F94" s="430" t="s">
        <v>348</v>
      </c>
      <c r="G94" s="431"/>
    </row>
    <row r="95" spans="1:7" ht="38.25" customHeight="1">
      <c r="A95" s="467"/>
      <c r="B95" s="427" t="s">
        <v>801</v>
      </c>
      <c r="C95" s="486" t="s">
        <v>763</v>
      </c>
      <c r="D95" s="428">
        <v>3</v>
      </c>
      <c r="E95" s="429" t="s">
        <v>887</v>
      </c>
      <c r="F95" s="430"/>
      <c r="G95" s="431" t="s">
        <v>348</v>
      </c>
    </row>
    <row r="96" spans="1:7" ht="38.25" customHeight="1">
      <c r="A96" s="467"/>
      <c r="B96" s="427" t="s">
        <v>801</v>
      </c>
      <c r="C96" s="486" t="s">
        <v>763</v>
      </c>
      <c r="D96" s="428">
        <v>3</v>
      </c>
      <c r="E96" s="429" t="s">
        <v>887</v>
      </c>
      <c r="F96" s="430"/>
      <c r="G96" s="431" t="s">
        <v>348</v>
      </c>
    </row>
    <row r="97" spans="1:7" ht="38.25" customHeight="1">
      <c r="A97" s="467"/>
      <c r="B97" s="427" t="s">
        <v>794</v>
      </c>
      <c r="C97" s="486" t="s">
        <v>834</v>
      </c>
      <c r="D97" s="428">
        <v>2</v>
      </c>
      <c r="E97" s="429" t="s">
        <v>887</v>
      </c>
      <c r="F97" s="430"/>
      <c r="G97" s="431" t="s">
        <v>348</v>
      </c>
    </row>
    <row r="98" spans="1:7" ht="38.25" customHeight="1">
      <c r="A98" s="467"/>
      <c r="B98" s="427" t="s">
        <v>754</v>
      </c>
      <c r="C98" s="486" t="s">
        <v>888</v>
      </c>
      <c r="D98" s="428">
        <v>2</v>
      </c>
      <c r="E98" s="429" t="s">
        <v>889</v>
      </c>
      <c r="F98" s="430"/>
      <c r="G98" s="431" t="s">
        <v>348</v>
      </c>
    </row>
    <row r="99" spans="1:7" ht="38.25" customHeight="1">
      <c r="A99" s="467"/>
      <c r="B99" s="427" t="s">
        <v>754</v>
      </c>
      <c r="C99" s="486" t="s">
        <v>888</v>
      </c>
      <c r="D99" s="428">
        <v>2</v>
      </c>
      <c r="E99" s="429" t="s">
        <v>889</v>
      </c>
      <c r="F99" s="430"/>
      <c r="G99" s="431" t="s">
        <v>348</v>
      </c>
    </row>
    <row r="100" spans="1:7" ht="38.25" customHeight="1">
      <c r="A100" s="467"/>
      <c r="B100" s="427" t="s">
        <v>890</v>
      </c>
      <c r="C100" s="486" t="s">
        <v>891</v>
      </c>
      <c r="D100" s="428">
        <v>2</v>
      </c>
      <c r="E100" s="429" t="s">
        <v>892</v>
      </c>
      <c r="F100" s="430" t="s">
        <v>348</v>
      </c>
      <c r="G100" s="431"/>
    </row>
    <row r="101" spans="1:7" ht="38.25" customHeight="1">
      <c r="A101" s="467"/>
      <c r="B101" s="427" t="s">
        <v>893</v>
      </c>
      <c r="C101" s="486" t="s">
        <v>894</v>
      </c>
      <c r="D101" s="428">
        <v>2</v>
      </c>
      <c r="E101" s="429" t="s">
        <v>895</v>
      </c>
      <c r="F101" s="430"/>
      <c r="G101" s="431" t="s">
        <v>348</v>
      </c>
    </row>
    <row r="102" spans="1:7" ht="38.25" customHeight="1">
      <c r="A102" s="467"/>
      <c r="B102" s="427" t="s">
        <v>865</v>
      </c>
      <c r="C102" s="486" t="s">
        <v>896</v>
      </c>
      <c r="D102" s="428">
        <v>6</v>
      </c>
      <c r="E102" s="429" t="s">
        <v>897</v>
      </c>
      <c r="F102" s="430" t="s">
        <v>348</v>
      </c>
      <c r="G102" s="431"/>
    </row>
    <row r="103" spans="1:7" ht="38.25" customHeight="1">
      <c r="A103" s="467"/>
      <c r="B103" s="427" t="s">
        <v>865</v>
      </c>
      <c r="C103" s="486" t="s">
        <v>896</v>
      </c>
      <c r="D103" s="428">
        <v>6</v>
      </c>
      <c r="E103" s="429" t="s">
        <v>897</v>
      </c>
      <c r="F103" s="430" t="s">
        <v>348</v>
      </c>
      <c r="G103" s="431"/>
    </row>
    <row r="104" spans="1:7" ht="38.25" customHeight="1">
      <c r="A104" s="467"/>
      <c r="B104" s="427" t="s">
        <v>810</v>
      </c>
      <c r="C104" s="486" t="s">
        <v>898</v>
      </c>
      <c r="D104" s="428">
        <v>1</v>
      </c>
      <c r="E104" s="429" t="s">
        <v>899</v>
      </c>
      <c r="F104" s="430" t="s">
        <v>348</v>
      </c>
      <c r="G104" s="431"/>
    </row>
    <row r="105" spans="1:7" ht="38.25" customHeight="1">
      <c r="A105" s="467"/>
      <c r="B105" s="427" t="s">
        <v>781</v>
      </c>
      <c r="C105" s="486" t="s">
        <v>788</v>
      </c>
      <c r="D105" s="428">
        <v>2</v>
      </c>
      <c r="E105" s="429" t="s">
        <v>825</v>
      </c>
      <c r="F105" s="430" t="s">
        <v>348</v>
      </c>
      <c r="G105" s="431"/>
    </row>
    <row r="106" spans="1:7" ht="38.25" customHeight="1">
      <c r="A106" s="467"/>
      <c r="B106" s="427" t="s">
        <v>862</v>
      </c>
      <c r="C106" s="486" t="s">
        <v>844</v>
      </c>
      <c r="D106" s="428">
        <v>1</v>
      </c>
      <c r="E106" s="429" t="s">
        <v>900</v>
      </c>
      <c r="F106" s="430" t="s">
        <v>348</v>
      </c>
      <c r="G106" s="431"/>
    </row>
    <row r="107" spans="1:7" ht="38.25" customHeight="1">
      <c r="A107" s="467"/>
      <c r="B107" s="427" t="s">
        <v>760</v>
      </c>
      <c r="C107" s="486" t="s">
        <v>758</v>
      </c>
      <c r="D107" s="428">
        <v>2</v>
      </c>
      <c r="E107" s="429" t="s">
        <v>901</v>
      </c>
      <c r="F107" s="430" t="s">
        <v>348</v>
      </c>
      <c r="G107" s="431"/>
    </row>
    <row r="108" spans="1:7" ht="38.25" customHeight="1">
      <c r="A108" s="467"/>
      <c r="B108" s="427" t="s">
        <v>902</v>
      </c>
      <c r="C108" s="486" t="s">
        <v>903</v>
      </c>
      <c r="D108" s="428">
        <v>2</v>
      </c>
      <c r="E108" s="429" t="s">
        <v>904</v>
      </c>
      <c r="F108" s="430" t="s">
        <v>348</v>
      </c>
      <c r="G108" s="431"/>
    </row>
    <row r="109" spans="1:7" ht="38.25" customHeight="1">
      <c r="A109" s="467"/>
      <c r="B109" s="427" t="s">
        <v>751</v>
      </c>
      <c r="C109" s="486" t="s">
        <v>824</v>
      </c>
      <c r="D109" s="428">
        <v>1</v>
      </c>
      <c r="E109" s="429" t="s">
        <v>766</v>
      </c>
      <c r="F109" s="430" t="s">
        <v>348</v>
      </c>
      <c r="G109" s="431"/>
    </row>
    <row r="110" spans="1:7" ht="38.25" customHeight="1">
      <c r="A110" s="467"/>
      <c r="B110" s="427" t="s">
        <v>754</v>
      </c>
      <c r="C110" s="486" t="s">
        <v>771</v>
      </c>
      <c r="D110" s="428">
        <v>2</v>
      </c>
      <c r="E110" s="429" t="s">
        <v>905</v>
      </c>
      <c r="F110" s="430" t="s">
        <v>348</v>
      </c>
      <c r="G110" s="431"/>
    </row>
    <row r="111" spans="1:7" ht="38.25" customHeight="1">
      <c r="A111" s="467"/>
      <c r="B111" s="427" t="s">
        <v>906</v>
      </c>
      <c r="C111" s="486" t="s">
        <v>907</v>
      </c>
      <c r="D111" s="428">
        <v>2</v>
      </c>
      <c r="E111" s="429" t="s">
        <v>905</v>
      </c>
      <c r="F111" s="430" t="s">
        <v>348</v>
      </c>
      <c r="G111" s="431"/>
    </row>
    <row r="112" spans="1:7" ht="38.25" customHeight="1">
      <c r="A112" s="467"/>
      <c r="B112" s="427" t="s">
        <v>765</v>
      </c>
      <c r="C112" s="486" t="s">
        <v>908</v>
      </c>
      <c r="D112" s="428">
        <v>1</v>
      </c>
      <c r="E112" s="429" t="s">
        <v>909</v>
      </c>
      <c r="F112" s="430" t="s">
        <v>348</v>
      </c>
      <c r="G112" s="431"/>
    </row>
    <row r="113" spans="1:7" ht="38.25" customHeight="1">
      <c r="A113" s="467"/>
      <c r="B113" s="427" t="s">
        <v>910</v>
      </c>
      <c r="C113" s="486" t="s">
        <v>763</v>
      </c>
      <c r="D113" s="428">
        <v>1</v>
      </c>
      <c r="E113" s="429" t="s">
        <v>911</v>
      </c>
      <c r="F113" s="430"/>
      <c r="G113" s="431" t="s">
        <v>348</v>
      </c>
    </row>
    <row r="114" spans="1:7" ht="38.25" customHeight="1">
      <c r="A114" s="534" t="s">
        <v>912</v>
      </c>
      <c r="B114" s="427" t="s">
        <v>913</v>
      </c>
      <c r="C114" s="486" t="s">
        <v>914</v>
      </c>
      <c r="D114" s="428">
        <v>1</v>
      </c>
      <c r="E114" s="429" t="s">
        <v>915</v>
      </c>
      <c r="F114" s="430" t="s">
        <v>348</v>
      </c>
      <c r="G114" s="431"/>
    </row>
    <row r="115" spans="1:7" ht="38.25" customHeight="1">
      <c r="A115" s="534"/>
      <c r="B115" s="427" t="s">
        <v>765</v>
      </c>
      <c r="C115" s="486" t="s">
        <v>828</v>
      </c>
      <c r="D115" s="428">
        <v>2</v>
      </c>
      <c r="E115" s="429" t="s">
        <v>916</v>
      </c>
      <c r="F115" s="430" t="s">
        <v>348</v>
      </c>
      <c r="G115" s="431"/>
    </row>
    <row r="116" spans="1:7" ht="38.25" customHeight="1">
      <c r="A116" s="467"/>
      <c r="B116" s="427" t="s">
        <v>837</v>
      </c>
      <c r="C116" s="486" t="s">
        <v>763</v>
      </c>
      <c r="D116" s="428">
        <v>1</v>
      </c>
      <c r="E116" s="429" t="s">
        <v>917</v>
      </c>
      <c r="F116" s="430"/>
      <c r="G116" s="431" t="s">
        <v>348</v>
      </c>
    </row>
    <row r="117" spans="1:7" ht="38.25" customHeight="1">
      <c r="A117" s="467"/>
      <c r="B117" s="427" t="s">
        <v>801</v>
      </c>
      <c r="C117" s="486" t="s">
        <v>918</v>
      </c>
      <c r="D117" s="428">
        <v>2</v>
      </c>
      <c r="E117" s="429" t="s">
        <v>917</v>
      </c>
      <c r="F117" s="430"/>
      <c r="G117" s="431" t="s">
        <v>348</v>
      </c>
    </row>
    <row r="118" spans="1:7" ht="38.25" customHeight="1">
      <c r="A118" s="467"/>
      <c r="B118" s="427" t="s">
        <v>751</v>
      </c>
      <c r="C118" s="486" t="s">
        <v>834</v>
      </c>
      <c r="D118" s="428">
        <v>1</v>
      </c>
      <c r="E118" s="429" t="s">
        <v>919</v>
      </c>
      <c r="F118" s="430" t="s">
        <v>348</v>
      </c>
      <c r="G118" s="431"/>
    </row>
    <row r="119" spans="1:7" ht="38.25" customHeight="1">
      <c r="A119" s="467"/>
      <c r="B119" s="427" t="s">
        <v>751</v>
      </c>
      <c r="C119" s="486" t="s">
        <v>752</v>
      </c>
      <c r="D119" s="428">
        <v>1</v>
      </c>
      <c r="E119" s="429" t="s">
        <v>920</v>
      </c>
      <c r="F119" s="430" t="s">
        <v>348</v>
      </c>
      <c r="G119" s="431"/>
    </row>
    <row r="120" spans="1:7" ht="38.25" customHeight="1">
      <c r="A120" s="467"/>
      <c r="B120" s="427" t="s">
        <v>810</v>
      </c>
      <c r="C120" s="486" t="s">
        <v>806</v>
      </c>
      <c r="D120" s="428">
        <v>1</v>
      </c>
      <c r="E120" s="429" t="s">
        <v>921</v>
      </c>
      <c r="F120" s="430" t="s">
        <v>348</v>
      </c>
      <c r="G120" s="431"/>
    </row>
    <row r="121" spans="1:7" ht="38.25" customHeight="1">
      <c r="A121" s="467"/>
      <c r="B121" s="427" t="s">
        <v>922</v>
      </c>
      <c r="C121" s="486" t="s">
        <v>923</v>
      </c>
      <c r="D121" s="428">
        <v>1</v>
      </c>
      <c r="E121" s="429" t="s">
        <v>831</v>
      </c>
      <c r="F121" s="430" t="s">
        <v>348</v>
      </c>
      <c r="G121" s="431"/>
    </row>
    <row r="122" spans="1:7" ht="38.25" customHeight="1">
      <c r="A122" s="467"/>
      <c r="B122" s="427" t="s">
        <v>924</v>
      </c>
      <c r="C122" s="486" t="s">
        <v>925</v>
      </c>
      <c r="D122" s="428">
        <v>1</v>
      </c>
      <c r="E122" s="429" t="s">
        <v>831</v>
      </c>
      <c r="F122" s="430" t="s">
        <v>348</v>
      </c>
      <c r="G122" s="431"/>
    </row>
    <row r="123" spans="1:7" ht="38.25" customHeight="1">
      <c r="A123" s="467"/>
      <c r="B123" s="427" t="s">
        <v>926</v>
      </c>
      <c r="C123" s="486" t="s">
        <v>927</v>
      </c>
      <c r="D123" s="428">
        <v>2</v>
      </c>
      <c r="E123" s="429" t="s">
        <v>928</v>
      </c>
      <c r="F123" s="430" t="s">
        <v>348</v>
      </c>
      <c r="G123" s="431"/>
    </row>
    <row r="124" spans="1:7" ht="38.25" customHeight="1">
      <c r="A124" s="467"/>
      <c r="B124" s="427" t="s">
        <v>929</v>
      </c>
      <c r="C124" s="486" t="s">
        <v>763</v>
      </c>
      <c r="D124" s="428">
        <v>1</v>
      </c>
      <c r="E124" s="429" t="s">
        <v>928</v>
      </c>
      <c r="F124" s="430" t="s">
        <v>348</v>
      </c>
      <c r="G124" s="431"/>
    </row>
    <row r="125" spans="1:7" ht="38.25" customHeight="1">
      <c r="A125" s="467"/>
      <c r="B125" s="427" t="s">
        <v>754</v>
      </c>
      <c r="C125" s="486" t="s">
        <v>771</v>
      </c>
      <c r="D125" s="428">
        <v>1</v>
      </c>
      <c r="E125" s="429" t="s">
        <v>928</v>
      </c>
      <c r="F125" s="430" t="s">
        <v>348</v>
      </c>
      <c r="G125" s="431"/>
    </row>
    <row r="126" spans="1:7" ht="38.25" customHeight="1">
      <c r="A126" s="467"/>
      <c r="B126" s="427" t="s">
        <v>751</v>
      </c>
      <c r="C126" s="486" t="s">
        <v>768</v>
      </c>
      <c r="D126" s="428">
        <v>1</v>
      </c>
      <c r="E126" s="429" t="s">
        <v>780</v>
      </c>
      <c r="F126" s="430" t="s">
        <v>348</v>
      </c>
      <c r="G126" s="431"/>
    </row>
    <row r="127" spans="1:7" ht="38.25" customHeight="1">
      <c r="A127" s="467"/>
      <c r="B127" s="427" t="s">
        <v>783</v>
      </c>
      <c r="C127" s="486" t="s">
        <v>782</v>
      </c>
      <c r="D127" s="428">
        <v>1</v>
      </c>
      <c r="E127" s="429" t="s">
        <v>780</v>
      </c>
      <c r="F127" s="430" t="s">
        <v>348</v>
      </c>
      <c r="G127" s="431"/>
    </row>
    <row r="128" spans="1:7" ht="38.25" customHeight="1">
      <c r="A128" s="467"/>
      <c r="B128" s="427" t="s">
        <v>757</v>
      </c>
      <c r="C128" s="486" t="s">
        <v>930</v>
      </c>
      <c r="D128" s="428">
        <v>2</v>
      </c>
      <c r="E128" s="429" t="s">
        <v>780</v>
      </c>
      <c r="F128" s="430" t="s">
        <v>348</v>
      </c>
      <c r="G128" s="431"/>
    </row>
    <row r="129" spans="1:7" ht="38.25" customHeight="1">
      <c r="A129" s="467"/>
      <c r="B129" s="427" t="s">
        <v>767</v>
      </c>
      <c r="C129" s="486" t="s">
        <v>931</v>
      </c>
      <c r="D129" s="428">
        <v>1</v>
      </c>
      <c r="E129" s="429" t="s">
        <v>780</v>
      </c>
      <c r="F129" s="430" t="s">
        <v>348</v>
      </c>
      <c r="G129" s="431"/>
    </row>
    <row r="130" spans="1:7" ht="38.25" customHeight="1">
      <c r="A130" s="467"/>
      <c r="B130" s="427" t="s">
        <v>767</v>
      </c>
      <c r="C130" s="486" t="s">
        <v>874</v>
      </c>
      <c r="D130" s="428">
        <v>1</v>
      </c>
      <c r="E130" s="429" t="s">
        <v>780</v>
      </c>
      <c r="F130" s="430" t="s">
        <v>348</v>
      </c>
      <c r="G130" s="431"/>
    </row>
    <row r="131" spans="1:7" ht="38.25" customHeight="1">
      <c r="A131" s="467"/>
      <c r="B131" s="427" t="s">
        <v>751</v>
      </c>
      <c r="C131" s="486" t="s">
        <v>763</v>
      </c>
      <c r="D131" s="428">
        <v>1</v>
      </c>
      <c r="E131" s="470" t="s">
        <v>876</v>
      </c>
      <c r="F131" s="471" t="s">
        <v>348</v>
      </c>
      <c r="G131" s="431"/>
    </row>
    <row r="132" spans="1:7" ht="38.25" customHeight="1">
      <c r="A132" s="467"/>
      <c r="B132" s="427" t="s">
        <v>783</v>
      </c>
      <c r="C132" s="486" t="s">
        <v>788</v>
      </c>
      <c r="D132" s="428">
        <v>1</v>
      </c>
      <c r="E132" s="429" t="s">
        <v>932</v>
      </c>
      <c r="F132" s="430" t="s">
        <v>348</v>
      </c>
      <c r="G132" s="431"/>
    </row>
    <row r="133" spans="1:7" ht="38.25" customHeight="1">
      <c r="A133" s="467"/>
      <c r="B133" s="427" t="s">
        <v>837</v>
      </c>
      <c r="C133" s="486" t="s">
        <v>815</v>
      </c>
      <c r="D133" s="428">
        <v>2</v>
      </c>
      <c r="E133" s="429" t="s">
        <v>836</v>
      </c>
      <c r="F133" s="430"/>
      <c r="G133" s="431" t="s">
        <v>348</v>
      </c>
    </row>
    <row r="134" spans="1:7" ht="38.25" customHeight="1">
      <c r="A134" s="467"/>
      <c r="B134" s="427" t="s">
        <v>933</v>
      </c>
      <c r="C134" s="486" t="s">
        <v>874</v>
      </c>
      <c r="D134" s="428">
        <v>1</v>
      </c>
      <c r="E134" s="429" t="s">
        <v>882</v>
      </c>
      <c r="F134" s="430"/>
      <c r="G134" s="431" t="s">
        <v>348</v>
      </c>
    </row>
    <row r="135" spans="1:7" ht="38.25" customHeight="1">
      <c r="A135" s="467"/>
      <c r="B135" s="427" t="s">
        <v>934</v>
      </c>
      <c r="C135" s="486" t="s">
        <v>763</v>
      </c>
      <c r="D135" s="428">
        <v>2</v>
      </c>
      <c r="E135" s="429" t="s">
        <v>935</v>
      </c>
      <c r="F135" s="430" t="s">
        <v>348</v>
      </c>
      <c r="G135" s="431"/>
    </row>
    <row r="136" spans="1:7" ht="38.25" customHeight="1">
      <c r="A136" s="467"/>
      <c r="B136" s="427" t="s">
        <v>791</v>
      </c>
      <c r="C136" s="486" t="s">
        <v>774</v>
      </c>
      <c r="D136" s="428">
        <v>1</v>
      </c>
      <c r="E136" s="429" t="s">
        <v>936</v>
      </c>
      <c r="F136" s="430" t="s">
        <v>348</v>
      </c>
      <c r="G136" s="431"/>
    </row>
    <row r="137" spans="1:7" ht="38.25" customHeight="1">
      <c r="A137" s="467"/>
      <c r="B137" s="427" t="s">
        <v>791</v>
      </c>
      <c r="C137" s="486" t="s">
        <v>774</v>
      </c>
      <c r="D137" s="428">
        <v>1</v>
      </c>
      <c r="E137" s="429" t="s">
        <v>936</v>
      </c>
      <c r="F137" s="430" t="s">
        <v>348</v>
      </c>
      <c r="G137" s="431"/>
    </row>
    <row r="138" spans="1:7" ht="38.25" customHeight="1">
      <c r="A138" s="467"/>
      <c r="B138" s="427" t="s">
        <v>929</v>
      </c>
      <c r="C138" s="486" t="s">
        <v>937</v>
      </c>
      <c r="D138" s="428">
        <v>2</v>
      </c>
      <c r="E138" s="429" t="s">
        <v>938</v>
      </c>
      <c r="F138" s="430" t="s">
        <v>348</v>
      </c>
      <c r="G138" s="431"/>
    </row>
    <row r="139" spans="1:7" ht="38.25" customHeight="1">
      <c r="A139" s="467"/>
      <c r="B139" s="427" t="s">
        <v>939</v>
      </c>
      <c r="C139" s="486" t="s">
        <v>940</v>
      </c>
      <c r="D139" s="428">
        <v>2</v>
      </c>
      <c r="E139" s="429" t="s">
        <v>941</v>
      </c>
      <c r="F139" s="430"/>
      <c r="G139" s="431" t="s">
        <v>348</v>
      </c>
    </row>
    <row r="140" spans="1:7" ht="38.25" customHeight="1">
      <c r="A140" s="467"/>
      <c r="B140" s="427" t="s">
        <v>870</v>
      </c>
      <c r="C140" s="486" t="s">
        <v>824</v>
      </c>
      <c r="D140" s="428">
        <v>1</v>
      </c>
      <c r="E140" s="429" t="s">
        <v>886</v>
      </c>
      <c r="F140" s="430" t="s">
        <v>348</v>
      </c>
      <c r="G140" s="431"/>
    </row>
    <row r="141" spans="1:7" ht="38.25" customHeight="1">
      <c r="A141" s="467"/>
      <c r="B141" s="427" t="s">
        <v>810</v>
      </c>
      <c r="C141" s="486" t="s">
        <v>898</v>
      </c>
      <c r="D141" s="428">
        <v>1</v>
      </c>
      <c r="E141" s="429" t="s">
        <v>942</v>
      </c>
      <c r="F141" s="430" t="s">
        <v>348</v>
      </c>
      <c r="G141" s="431"/>
    </row>
    <row r="142" spans="1:7" ht="38.25" customHeight="1">
      <c r="A142" s="467"/>
      <c r="B142" s="427" t="s">
        <v>943</v>
      </c>
      <c r="C142" s="486" t="s">
        <v>763</v>
      </c>
      <c r="D142" s="428">
        <v>1</v>
      </c>
      <c r="E142" s="429" t="s">
        <v>944</v>
      </c>
      <c r="F142" s="430"/>
      <c r="G142" s="431" t="s">
        <v>348</v>
      </c>
    </row>
    <row r="143" spans="1:7" ht="38.25" customHeight="1">
      <c r="A143" s="467"/>
      <c r="B143" s="427" t="s">
        <v>751</v>
      </c>
      <c r="C143" s="486" t="s">
        <v>763</v>
      </c>
      <c r="D143" s="428">
        <v>1</v>
      </c>
      <c r="E143" s="429" t="s">
        <v>945</v>
      </c>
      <c r="F143" s="430" t="s">
        <v>348</v>
      </c>
      <c r="G143" s="431"/>
    </row>
    <row r="144" spans="1:7" ht="38.25" customHeight="1">
      <c r="A144" s="467"/>
      <c r="B144" s="427" t="s">
        <v>751</v>
      </c>
      <c r="C144" s="486" t="s">
        <v>768</v>
      </c>
      <c r="D144" s="428">
        <v>1</v>
      </c>
      <c r="E144" s="429" t="s">
        <v>945</v>
      </c>
      <c r="F144" s="430" t="s">
        <v>348</v>
      </c>
      <c r="G144" s="431"/>
    </row>
    <row r="145" spans="1:7" ht="38.25" customHeight="1">
      <c r="A145" s="467"/>
      <c r="B145" s="427" t="s">
        <v>751</v>
      </c>
      <c r="C145" s="486" t="s">
        <v>768</v>
      </c>
      <c r="D145" s="428">
        <v>1</v>
      </c>
      <c r="E145" s="429" t="s">
        <v>945</v>
      </c>
      <c r="F145" s="430" t="s">
        <v>348</v>
      </c>
      <c r="G145" s="431"/>
    </row>
    <row r="146" spans="1:7" ht="38.25" customHeight="1">
      <c r="A146" s="467"/>
      <c r="B146" s="427" t="s">
        <v>751</v>
      </c>
      <c r="C146" s="486" t="s">
        <v>763</v>
      </c>
      <c r="D146" s="428">
        <v>1</v>
      </c>
      <c r="E146" s="429" t="s">
        <v>945</v>
      </c>
      <c r="F146" s="430" t="s">
        <v>348</v>
      </c>
      <c r="G146" s="431"/>
    </row>
    <row r="147" spans="1:7" ht="38.25" customHeight="1">
      <c r="A147" s="467"/>
      <c r="B147" s="427" t="s">
        <v>946</v>
      </c>
      <c r="C147" s="486" t="s">
        <v>947</v>
      </c>
      <c r="D147" s="428">
        <v>1</v>
      </c>
      <c r="E147" s="429" t="s">
        <v>948</v>
      </c>
      <c r="F147" s="430" t="s">
        <v>348</v>
      </c>
      <c r="G147" s="431"/>
    </row>
    <row r="148" spans="1:7" ht="38.25" customHeight="1">
      <c r="A148" s="467"/>
      <c r="B148" s="427" t="s">
        <v>801</v>
      </c>
      <c r="C148" s="486" t="s">
        <v>763</v>
      </c>
      <c r="D148" s="428">
        <v>2</v>
      </c>
      <c r="E148" s="429" t="s">
        <v>949</v>
      </c>
      <c r="F148" s="430"/>
      <c r="G148" s="431" t="s">
        <v>348</v>
      </c>
    </row>
    <row r="149" spans="1:7" ht="38.25" customHeight="1">
      <c r="A149" s="467"/>
      <c r="B149" s="427" t="s">
        <v>801</v>
      </c>
      <c r="C149" s="486" t="s">
        <v>763</v>
      </c>
      <c r="D149" s="428">
        <v>3</v>
      </c>
      <c r="E149" s="429" t="s">
        <v>949</v>
      </c>
      <c r="F149" s="430"/>
      <c r="G149" s="431" t="s">
        <v>348</v>
      </c>
    </row>
    <row r="150" spans="1:7" ht="38.25" customHeight="1">
      <c r="A150" s="467"/>
      <c r="B150" s="427" t="s">
        <v>801</v>
      </c>
      <c r="C150" s="486" t="s">
        <v>763</v>
      </c>
      <c r="D150" s="428">
        <v>2</v>
      </c>
      <c r="E150" s="429" t="s">
        <v>949</v>
      </c>
      <c r="F150" s="430"/>
      <c r="G150" s="431" t="s">
        <v>348</v>
      </c>
    </row>
    <row r="151" spans="1:7" ht="38.25" customHeight="1">
      <c r="A151" s="467"/>
      <c r="B151" s="427" t="s">
        <v>870</v>
      </c>
      <c r="C151" s="486" t="s">
        <v>824</v>
      </c>
      <c r="D151" s="428">
        <v>1</v>
      </c>
      <c r="E151" s="429" t="s">
        <v>950</v>
      </c>
      <c r="F151" s="430" t="s">
        <v>348</v>
      </c>
      <c r="G151" s="431"/>
    </row>
    <row r="152" spans="1:7" ht="38.25" customHeight="1">
      <c r="A152" s="467"/>
      <c r="B152" s="427" t="s">
        <v>765</v>
      </c>
      <c r="C152" s="486" t="s">
        <v>828</v>
      </c>
      <c r="D152" s="428">
        <v>1</v>
      </c>
      <c r="E152" s="429" t="s">
        <v>909</v>
      </c>
      <c r="F152" s="430" t="s">
        <v>348</v>
      </c>
      <c r="G152" s="431"/>
    </row>
    <row r="153" spans="1:7" ht="38.25" customHeight="1">
      <c r="A153" s="467"/>
      <c r="B153" s="427" t="s">
        <v>951</v>
      </c>
      <c r="C153" s="486" t="s">
        <v>914</v>
      </c>
      <c r="D153" s="428">
        <v>1</v>
      </c>
      <c r="E153" s="429" t="s">
        <v>952</v>
      </c>
      <c r="F153" s="430" t="s">
        <v>348</v>
      </c>
      <c r="G153" s="431"/>
    </row>
    <row r="154" spans="1:7" ht="38.25" customHeight="1">
      <c r="A154" s="467"/>
      <c r="B154" s="427" t="s">
        <v>754</v>
      </c>
      <c r="C154" s="486" t="s">
        <v>771</v>
      </c>
      <c r="D154" s="428">
        <v>2</v>
      </c>
      <c r="E154" s="429" t="s">
        <v>953</v>
      </c>
      <c r="F154" s="430" t="s">
        <v>348</v>
      </c>
      <c r="G154" s="431"/>
    </row>
    <row r="155" spans="1:7" ht="38.25" customHeight="1">
      <c r="A155" s="467"/>
      <c r="B155" s="427" t="s">
        <v>765</v>
      </c>
      <c r="C155" s="486" t="s">
        <v>954</v>
      </c>
      <c r="D155" s="428">
        <v>1</v>
      </c>
      <c r="E155" s="429" t="s">
        <v>955</v>
      </c>
      <c r="F155" s="430" t="s">
        <v>348</v>
      </c>
      <c r="G155" s="431"/>
    </row>
    <row r="156" spans="1:7" ht="38.25" customHeight="1">
      <c r="A156" s="467"/>
      <c r="B156" s="427" t="s">
        <v>837</v>
      </c>
      <c r="C156" s="486" t="s">
        <v>763</v>
      </c>
      <c r="D156" s="428">
        <v>2</v>
      </c>
      <c r="E156" s="429" t="s">
        <v>796</v>
      </c>
      <c r="F156" s="430" t="s">
        <v>348</v>
      </c>
      <c r="G156" s="431"/>
    </row>
    <row r="157" spans="1:7" ht="38.25" customHeight="1">
      <c r="A157" s="467"/>
      <c r="B157" s="427" t="s">
        <v>837</v>
      </c>
      <c r="C157" s="486" t="s">
        <v>763</v>
      </c>
      <c r="D157" s="428">
        <v>2</v>
      </c>
      <c r="E157" s="429" t="s">
        <v>796</v>
      </c>
      <c r="F157" s="430" t="s">
        <v>348</v>
      </c>
      <c r="G157" s="431"/>
    </row>
    <row r="158" spans="1:7" ht="38.25" customHeight="1">
      <c r="A158" s="467"/>
      <c r="B158" s="427" t="s">
        <v>794</v>
      </c>
      <c r="C158" s="486" t="s">
        <v>914</v>
      </c>
      <c r="D158" s="428">
        <v>1</v>
      </c>
      <c r="E158" s="429" t="s">
        <v>796</v>
      </c>
      <c r="F158" s="430" t="s">
        <v>348</v>
      </c>
      <c r="G158" s="431"/>
    </row>
    <row r="159" spans="1:7" ht="38.25" customHeight="1">
      <c r="A159" s="467"/>
      <c r="B159" s="427" t="s">
        <v>956</v>
      </c>
      <c r="C159" s="486" t="s">
        <v>940</v>
      </c>
      <c r="D159" s="428">
        <v>2</v>
      </c>
      <c r="E159" s="429" t="s">
        <v>861</v>
      </c>
      <c r="F159" s="430" t="s">
        <v>348</v>
      </c>
      <c r="G159" s="431"/>
    </row>
    <row r="160" spans="1:7" ht="38.25" customHeight="1">
      <c r="A160" s="467"/>
      <c r="B160" s="427" t="s">
        <v>956</v>
      </c>
      <c r="C160" s="486" t="s">
        <v>940</v>
      </c>
      <c r="D160" s="428">
        <v>2</v>
      </c>
      <c r="E160" s="429" t="s">
        <v>861</v>
      </c>
      <c r="F160" s="430" t="s">
        <v>348</v>
      </c>
      <c r="G160" s="431"/>
    </row>
    <row r="161" spans="1:7" ht="38.25" customHeight="1">
      <c r="A161" s="467"/>
      <c r="B161" s="427" t="s">
        <v>957</v>
      </c>
      <c r="C161" s="486" t="s">
        <v>806</v>
      </c>
      <c r="D161" s="428">
        <v>3</v>
      </c>
      <c r="E161" s="429" t="s">
        <v>861</v>
      </c>
      <c r="F161" s="430" t="s">
        <v>348</v>
      </c>
      <c r="G161" s="431"/>
    </row>
    <row r="162" spans="1:7" ht="38.25" customHeight="1">
      <c r="A162" s="534" t="s">
        <v>958</v>
      </c>
      <c r="B162" s="427" t="s">
        <v>751</v>
      </c>
      <c r="C162" s="486" t="s">
        <v>834</v>
      </c>
      <c r="D162" s="428">
        <v>2</v>
      </c>
      <c r="E162" s="429" t="s">
        <v>959</v>
      </c>
      <c r="F162" s="430" t="s">
        <v>348</v>
      </c>
      <c r="G162" s="431"/>
    </row>
    <row r="163" spans="1:7" ht="38.25" customHeight="1">
      <c r="A163" s="467"/>
      <c r="B163" s="427" t="s">
        <v>765</v>
      </c>
      <c r="C163" s="486" t="s">
        <v>960</v>
      </c>
      <c r="D163" s="428">
        <v>1</v>
      </c>
      <c r="E163" s="429" t="s">
        <v>959</v>
      </c>
      <c r="F163" s="430" t="s">
        <v>348</v>
      </c>
      <c r="G163" s="431"/>
    </row>
    <row r="164" spans="1:7" ht="38.25" customHeight="1">
      <c r="A164" s="467"/>
      <c r="B164" s="427" t="s">
        <v>961</v>
      </c>
      <c r="C164" s="486" t="s">
        <v>785</v>
      </c>
      <c r="D164" s="428">
        <v>2</v>
      </c>
      <c r="E164" s="429" t="s">
        <v>962</v>
      </c>
      <c r="F164" s="430" t="s">
        <v>348</v>
      </c>
      <c r="G164" s="431"/>
    </row>
    <row r="165" spans="1:7" ht="38.25" customHeight="1">
      <c r="A165" s="467"/>
      <c r="B165" s="427" t="s">
        <v>751</v>
      </c>
      <c r="C165" s="486" t="s">
        <v>960</v>
      </c>
      <c r="D165" s="428">
        <v>2</v>
      </c>
      <c r="E165" s="429" t="s">
        <v>963</v>
      </c>
      <c r="F165" s="430" t="s">
        <v>348</v>
      </c>
      <c r="G165" s="431"/>
    </row>
    <row r="166" spans="1:7" ht="38.25" customHeight="1">
      <c r="A166" s="467"/>
      <c r="B166" s="427" t="s">
        <v>751</v>
      </c>
      <c r="C166" s="486" t="s">
        <v>763</v>
      </c>
      <c r="D166" s="428">
        <v>1</v>
      </c>
      <c r="E166" s="429" t="s">
        <v>963</v>
      </c>
      <c r="F166" s="430" t="s">
        <v>348</v>
      </c>
      <c r="G166" s="431"/>
    </row>
    <row r="167" spans="1:7" ht="38.25" customHeight="1">
      <c r="A167" s="467"/>
      <c r="B167" s="427" t="s">
        <v>760</v>
      </c>
      <c r="C167" s="486" t="s">
        <v>964</v>
      </c>
      <c r="D167" s="428">
        <v>1</v>
      </c>
      <c r="E167" s="429" t="s">
        <v>963</v>
      </c>
      <c r="F167" s="430" t="s">
        <v>348</v>
      </c>
      <c r="G167" s="431"/>
    </row>
    <row r="168" spans="1:7" ht="38.25" customHeight="1">
      <c r="A168" s="467"/>
      <c r="B168" s="427" t="s">
        <v>783</v>
      </c>
      <c r="C168" s="486" t="s">
        <v>788</v>
      </c>
      <c r="D168" s="428">
        <v>2</v>
      </c>
      <c r="E168" s="429" t="s">
        <v>789</v>
      </c>
      <c r="F168" s="430" t="s">
        <v>348</v>
      </c>
      <c r="G168" s="431"/>
    </row>
    <row r="169" spans="1:7" ht="38.25" customHeight="1">
      <c r="A169" s="467"/>
      <c r="B169" s="427" t="s">
        <v>965</v>
      </c>
      <c r="C169" s="486" t="s">
        <v>806</v>
      </c>
      <c r="D169" s="428">
        <v>2</v>
      </c>
      <c r="E169" s="429" t="s">
        <v>800</v>
      </c>
      <c r="F169" s="430" t="s">
        <v>348</v>
      </c>
      <c r="G169" s="431"/>
    </row>
    <row r="170" spans="1:7" ht="38.25" customHeight="1">
      <c r="A170" s="467"/>
      <c r="B170" s="427" t="s">
        <v>810</v>
      </c>
      <c r="C170" s="486" t="s">
        <v>806</v>
      </c>
      <c r="D170" s="428">
        <v>1</v>
      </c>
      <c r="E170" s="429" t="s">
        <v>921</v>
      </c>
      <c r="F170" s="430" t="s">
        <v>348</v>
      </c>
      <c r="G170" s="431"/>
    </row>
    <row r="171" spans="1:7" ht="38.25" customHeight="1">
      <c r="A171" s="467"/>
      <c r="B171" s="427" t="s">
        <v>966</v>
      </c>
      <c r="C171" s="486" t="s">
        <v>967</v>
      </c>
      <c r="D171" s="428">
        <v>1</v>
      </c>
      <c r="E171" s="429" t="s">
        <v>831</v>
      </c>
      <c r="F171" s="430" t="s">
        <v>348</v>
      </c>
      <c r="G171" s="431"/>
    </row>
    <row r="172" spans="1:7" ht="38.25" customHeight="1">
      <c r="A172" s="467"/>
      <c r="B172" s="427" t="s">
        <v>783</v>
      </c>
      <c r="C172" s="486" t="s">
        <v>968</v>
      </c>
      <c r="D172" s="428">
        <v>1</v>
      </c>
      <c r="E172" s="429" t="s">
        <v>831</v>
      </c>
      <c r="F172" s="430" t="s">
        <v>348</v>
      </c>
      <c r="G172" s="431"/>
    </row>
    <row r="173" spans="1:7" ht="38.25" customHeight="1">
      <c r="A173" s="467"/>
      <c r="B173" s="427" t="s">
        <v>969</v>
      </c>
      <c r="C173" s="486" t="s">
        <v>970</v>
      </c>
      <c r="D173" s="428">
        <v>1</v>
      </c>
      <c r="E173" s="429" t="s">
        <v>831</v>
      </c>
      <c r="F173" s="430" t="s">
        <v>348</v>
      </c>
      <c r="G173" s="431"/>
    </row>
    <row r="174" spans="1:7" ht="38.25" customHeight="1">
      <c r="A174" s="467"/>
      <c r="B174" s="427" t="s">
        <v>784</v>
      </c>
      <c r="C174" s="486" t="s">
        <v>971</v>
      </c>
      <c r="D174" s="428">
        <v>1</v>
      </c>
      <c r="E174" s="429" t="s">
        <v>928</v>
      </c>
      <c r="F174" s="430" t="s">
        <v>348</v>
      </c>
      <c r="G174" s="431"/>
    </row>
    <row r="175" spans="1:7" ht="38.25" customHeight="1">
      <c r="A175" s="467"/>
      <c r="B175" s="427" t="s">
        <v>972</v>
      </c>
      <c r="C175" s="486" t="s">
        <v>930</v>
      </c>
      <c r="D175" s="428">
        <v>1</v>
      </c>
      <c r="E175" s="429" t="s">
        <v>928</v>
      </c>
      <c r="F175" s="430" t="s">
        <v>348</v>
      </c>
      <c r="G175" s="431"/>
    </row>
    <row r="176" spans="1:7" ht="38.25" customHeight="1">
      <c r="A176" s="467"/>
      <c r="B176" s="427" t="s">
        <v>751</v>
      </c>
      <c r="C176" s="486" t="s">
        <v>763</v>
      </c>
      <c r="D176" s="428">
        <v>1</v>
      </c>
      <c r="E176" s="429" t="s">
        <v>928</v>
      </c>
      <c r="F176" s="430" t="s">
        <v>348</v>
      </c>
      <c r="G176" s="431"/>
    </row>
    <row r="177" spans="1:7" ht="38.25" customHeight="1">
      <c r="A177" s="467"/>
      <c r="B177" s="427" t="s">
        <v>751</v>
      </c>
      <c r="C177" s="486" t="s">
        <v>763</v>
      </c>
      <c r="D177" s="428">
        <v>1</v>
      </c>
      <c r="E177" s="429" t="s">
        <v>928</v>
      </c>
      <c r="F177" s="430" t="s">
        <v>348</v>
      </c>
      <c r="G177" s="431"/>
    </row>
    <row r="178" spans="1:7" ht="38.25" customHeight="1">
      <c r="A178" s="467"/>
      <c r="B178" s="427" t="s">
        <v>767</v>
      </c>
      <c r="C178" s="486" t="s">
        <v>806</v>
      </c>
      <c r="D178" s="428">
        <v>1</v>
      </c>
      <c r="E178" s="429" t="s">
        <v>973</v>
      </c>
      <c r="F178" s="430" t="s">
        <v>348</v>
      </c>
      <c r="G178" s="431"/>
    </row>
    <row r="179" spans="1:7" ht="38.25" customHeight="1">
      <c r="A179" s="467"/>
      <c r="B179" s="427" t="s">
        <v>974</v>
      </c>
      <c r="C179" s="486" t="s">
        <v>975</v>
      </c>
      <c r="D179" s="428">
        <v>1</v>
      </c>
      <c r="E179" s="429" t="s">
        <v>780</v>
      </c>
      <c r="F179" s="430" t="s">
        <v>348</v>
      </c>
      <c r="G179" s="431"/>
    </row>
    <row r="180" spans="1:7" ht="38.25" customHeight="1">
      <c r="A180" s="467"/>
      <c r="B180" s="427" t="s">
        <v>783</v>
      </c>
      <c r="C180" s="486" t="s">
        <v>782</v>
      </c>
      <c r="D180" s="428">
        <v>1</v>
      </c>
      <c r="E180" s="429" t="s">
        <v>780</v>
      </c>
      <c r="F180" s="430" t="s">
        <v>348</v>
      </c>
      <c r="G180" s="431"/>
    </row>
    <row r="181" spans="1:7" ht="38.25" customHeight="1">
      <c r="A181" s="467"/>
      <c r="B181" s="427" t="s">
        <v>929</v>
      </c>
      <c r="C181" s="486" t="s">
        <v>834</v>
      </c>
      <c r="D181" s="428">
        <v>2</v>
      </c>
      <c r="E181" s="429" t="s">
        <v>780</v>
      </c>
      <c r="F181" s="430" t="s">
        <v>348</v>
      </c>
      <c r="G181" s="431"/>
    </row>
    <row r="182" spans="1:7" ht="38.25" customHeight="1">
      <c r="A182" s="467"/>
      <c r="B182" s="427" t="s">
        <v>976</v>
      </c>
      <c r="C182" s="486" t="s">
        <v>863</v>
      </c>
      <c r="D182" s="428">
        <v>1</v>
      </c>
      <c r="E182" s="429" t="s">
        <v>780</v>
      </c>
      <c r="F182" s="430" t="s">
        <v>348</v>
      </c>
      <c r="G182" s="431"/>
    </row>
    <row r="183" spans="1:7" ht="38.25" customHeight="1">
      <c r="A183" s="467"/>
      <c r="B183" s="427" t="s">
        <v>929</v>
      </c>
      <c r="C183" s="486" t="s">
        <v>834</v>
      </c>
      <c r="D183" s="428">
        <v>2</v>
      </c>
      <c r="E183" s="470" t="s">
        <v>876</v>
      </c>
      <c r="F183" s="471" t="s">
        <v>348</v>
      </c>
      <c r="G183" s="431"/>
    </row>
    <row r="184" spans="1:7" ht="38.25" customHeight="1">
      <c r="A184" s="467"/>
      <c r="B184" s="427" t="s">
        <v>877</v>
      </c>
      <c r="C184" s="486" t="s">
        <v>878</v>
      </c>
      <c r="D184" s="428">
        <v>3</v>
      </c>
      <c r="E184" s="429" t="s">
        <v>879</v>
      </c>
      <c r="F184" s="430" t="s">
        <v>348</v>
      </c>
      <c r="G184" s="431"/>
    </row>
    <row r="185" spans="1:7" ht="38.25" customHeight="1">
      <c r="A185" s="467"/>
      <c r="B185" s="427" t="s">
        <v>767</v>
      </c>
      <c r="C185" s="486" t="s">
        <v>752</v>
      </c>
      <c r="D185" s="428">
        <v>2</v>
      </c>
      <c r="E185" s="429" t="s">
        <v>977</v>
      </c>
      <c r="F185" s="430" t="s">
        <v>348</v>
      </c>
      <c r="G185" s="431"/>
    </row>
    <row r="186" spans="1:7" ht="38.25" customHeight="1">
      <c r="A186" s="467"/>
      <c r="B186" s="427" t="s">
        <v>978</v>
      </c>
      <c r="C186" s="486" t="s">
        <v>979</v>
      </c>
      <c r="D186" s="428">
        <v>1</v>
      </c>
      <c r="E186" s="429" t="s">
        <v>980</v>
      </c>
      <c r="F186" s="430" t="s">
        <v>348</v>
      </c>
      <c r="G186" s="431"/>
    </row>
    <row r="187" spans="1:7" ht="38.25" customHeight="1">
      <c r="A187" s="467"/>
      <c r="B187" s="427" t="s">
        <v>929</v>
      </c>
      <c r="C187" s="486" t="s">
        <v>752</v>
      </c>
      <c r="D187" s="428">
        <v>2</v>
      </c>
      <c r="E187" s="429" t="s">
        <v>981</v>
      </c>
      <c r="F187" s="430" t="s">
        <v>348</v>
      </c>
      <c r="G187" s="431"/>
    </row>
    <row r="188" spans="1:7" ht="38.25" customHeight="1">
      <c r="A188" s="467"/>
      <c r="B188" s="427" t="s">
        <v>929</v>
      </c>
      <c r="C188" s="486" t="s">
        <v>874</v>
      </c>
      <c r="D188" s="428">
        <v>2</v>
      </c>
      <c r="E188" s="429" t="s">
        <v>981</v>
      </c>
      <c r="F188" s="430" t="s">
        <v>348</v>
      </c>
      <c r="G188" s="431"/>
    </row>
    <row r="189" spans="1:7" ht="38.25" customHeight="1">
      <c r="A189" s="467"/>
      <c r="B189" s="427" t="s">
        <v>751</v>
      </c>
      <c r="C189" s="486" t="s">
        <v>763</v>
      </c>
      <c r="D189" s="428">
        <v>2</v>
      </c>
      <c r="E189" s="429" t="s">
        <v>982</v>
      </c>
      <c r="F189" s="430" t="s">
        <v>348</v>
      </c>
      <c r="G189" s="431"/>
    </row>
    <row r="190" spans="1:7" ht="38.25" customHeight="1">
      <c r="A190" s="467"/>
      <c r="B190" s="427" t="s">
        <v>983</v>
      </c>
      <c r="C190" s="486" t="s">
        <v>914</v>
      </c>
      <c r="D190" s="428">
        <v>1</v>
      </c>
      <c r="E190" s="429" t="s">
        <v>984</v>
      </c>
      <c r="F190" s="430" t="s">
        <v>348</v>
      </c>
      <c r="G190" s="431"/>
    </row>
    <row r="191" spans="1:7" ht="38.25" customHeight="1">
      <c r="A191" s="467"/>
      <c r="B191" s="427" t="s">
        <v>810</v>
      </c>
      <c r="C191" s="486" t="s">
        <v>898</v>
      </c>
      <c r="D191" s="428">
        <v>1</v>
      </c>
      <c r="E191" s="429" t="s">
        <v>942</v>
      </c>
      <c r="F191" s="430" t="s">
        <v>348</v>
      </c>
      <c r="G191" s="431"/>
    </row>
    <row r="192" spans="1:7" ht="38.25" customHeight="1">
      <c r="A192" s="467"/>
      <c r="B192" s="427" t="s">
        <v>974</v>
      </c>
      <c r="C192" s="486" t="s">
        <v>869</v>
      </c>
      <c r="D192" s="428">
        <v>2</v>
      </c>
      <c r="E192" s="429" t="s">
        <v>759</v>
      </c>
      <c r="F192" s="430" t="s">
        <v>348</v>
      </c>
      <c r="G192" s="431"/>
    </row>
    <row r="193" spans="1:7" ht="38.25" customHeight="1">
      <c r="A193" s="467"/>
      <c r="B193" s="427" t="s">
        <v>985</v>
      </c>
      <c r="C193" s="486" t="s">
        <v>824</v>
      </c>
      <c r="D193" s="428">
        <v>3</v>
      </c>
      <c r="E193" s="429" t="s">
        <v>986</v>
      </c>
      <c r="F193" s="430"/>
      <c r="G193" s="431" t="s">
        <v>348</v>
      </c>
    </row>
    <row r="194" spans="1:7" ht="38.25" customHeight="1">
      <c r="A194" s="467"/>
      <c r="B194" s="427" t="s">
        <v>987</v>
      </c>
      <c r="C194" s="486" t="s">
        <v>918</v>
      </c>
      <c r="D194" s="428">
        <v>1</v>
      </c>
      <c r="E194" s="429" t="s">
        <v>804</v>
      </c>
      <c r="F194" s="430" t="s">
        <v>348</v>
      </c>
      <c r="G194" s="431"/>
    </row>
    <row r="195" spans="1:7" ht="38.25" customHeight="1">
      <c r="A195" s="467"/>
      <c r="B195" s="427" t="s">
        <v>814</v>
      </c>
      <c r="C195" s="486" t="s">
        <v>815</v>
      </c>
      <c r="D195" s="428">
        <v>1</v>
      </c>
      <c r="E195" s="429" t="s">
        <v>804</v>
      </c>
      <c r="F195" s="430" t="s">
        <v>348</v>
      </c>
      <c r="G195" s="431"/>
    </row>
    <row r="196" spans="1:7" ht="38.25" customHeight="1">
      <c r="A196" s="467"/>
      <c r="B196" s="427" t="s">
        <v>803</v>
      </c>
      <c r="C196" s="486" t="s">
        <v>988</v>
      </c>
      <c r="D196" s="428">
        <v>1</v>
      </c>
      <c r="E196" s="429" t="s">
        <v>804</v>
      </c>
      <c r="F196" s="430" t="s">
        <v>348</v>
      </c>
      <c r="G196" s="431"/>
    </row>
    <row r="197" spans="1:7" ht="38.25" customHeight="1">
      <c r="A197" s="467"/>
      <c r="B197" s="427" t="s">
        <v>760</v>
      </c>
      <c r="C197" s="486" t="s">
        <v>989</v>
      </c>
      <c r="D197" s="428">
        <v>3</v>
      </c>
      <c r="E197" s="429" t="s">
        <v>990</v>
      </c>
      <c r="F197" s="430" t="s">
        <v>348</v>
      </c>
      <c r="G197" s="431"/>
    </row>
    <row r="198" spans="1:7" ht="38.25" customHeight="1">
      <c r="A198" s="467"/>
      <c r="B198" s="427" t="s">
        <v>794</v>
      </c>
      <c r="C198" s="486" t="s">
        <v>991</v>
      </c>
      <c r="D198" s="428">
        <v>1</v>
      </c>
      <c r="E198" s="429" t="s">
        <v>756</v>
      </c>
      <c r="F198" s="430" t="s">
        <v>348</v>
      </c>
      <c r="G198" s="431"/>
    </row>
    <row r="199" spans="1:7" ht="38.25" customHeight="1">
      <c r="A199" s="467"/>
      <c r="B199" s="427" t="s">
        <v>751</v>
      </c>
      <c r="C199" s="486" t="s">
        <v>768</v>
      </c>
      <c r="D199" s="428">
        <v>1</v>
      </c>
      <c r="E199" s="429" t="s">
        <v>756</v>
      </c>
      <c r="F199" s="430" t="s">
        <v>348</v>
      </c>
      <c r="G199" s="431"/>
    </row>
    <row r="200" spans="1:7" ht="38.25" customHeight="1">
      <c r="A200" s="467"/>
      <c r="B200" s="427" t="s">
        <v>992</v>
      </c>
      <c r="C200" s="486" t="s">
        <v>788</v>
      </c>
      <c r="D200" s="428">
        <v>2</v>
      </c>
      <c r="E200" s="429" t="s">
        <v>993</v>
      </c>
      <c r="F200" s="430" t="s">
        <v>348</v>
      </c>
      <c r="G200" s="431"/>
    </row>
    <row r="201" spans="1:7" ht="38.25" customHeight="1">
      <c r="A201" s="467"/>
      <c r="B201" s="427" t="s">
        <v>837</v>
      </c>
      <c r="C201" s="486" t="s">
        <v>763</v>
      </c>
      <c r="D201" s="428">
        <v>1</v>
      </c>
      <c r="E201" s="429" t="s">
        <v>917</v>
      </c>
      <c r="F201" s="430"/>
      <c r="G201" s="431" t="s">
        <v>348</v>
      </c>
    </row>
    <row r="202" spans="1:7" ht="38.25" customHeight="1">
      <c r="A202" s="467"/>
      <c r="B202" s="427" t="s">
        <v>794</v>
      </c>
      <c r="C202" s="486" t="s">
        <v>834</v>
      </c>
      <c r="D202" s="428">
        <v>2</v>
      </c>
      <c r="E202" s="429" t="s">
        <v>887</v>
      </c>
      <c r="F202" s="430"/>
      <c r="G202" s="431" t="s">
        <v>348</v>
      </c>
    </row>
    <row r="203" spans="1:7" ht="38.25" customHeight="1">
      <c r="A203" s="467"/>
      <c r="B203" s="427" t="s">
        <v>974</v>
      </c>
      <c r="C203" s="486" t="s">
        <v>785</v>
      </c>
      <c r="D203" s="428">
        <v>2</v>
      </c>
      <c r="E203" s="429" t="s">
        <v>994</v>
      </c>
      <c r="F203" s="430"/>
      <c r="G203" s="431" t="s">
        <v>348</v>
      </c>
    </row>
    <row r="204" spans="1:7" ht="38.25" customHeight="1">
      <c r="A204" s="467"/>
      <c r="B204" s="427" t="s">
        <v>765</v>
      </c>
      <c r="C204" s="486" t="s">
        <v>828</v>
      </c>
      <c r="D204" s="428">
        <v>1</v>
      </c>
      <c r="E204" s="429" t="s">
        <v>909</v>
      </c>
      <c r="F204" s="430" t="s">
        <v>348</v>
      </c>
      <c r="G204" s="431"/>
    </row>
    <row r="205" spans="1:7" ht="38.25" customHeight="1">
      <c r="A205" s="467"/>
      <c r="B205" s="427" t="s">
        <v>929</v>
      </c>
      <c r="C205" s="486" t="s">
        <v>991</v>
      </c>
      <c r="D205" s="428">
        <v>1</v>
      </c>
      <c r="E205" s="429" t="s">
        <v>995</v>
      </c>
      <c r="F205" s="430" t="s">
        <v>348</v>
      </c>
      <c r="G205" s="431"/>
    </row>
    <row r="206" spans="1:7" ht="38.25" customHeight="1">
      <c r="A206" s="467"/>
      <c r="B206" s="427" t="s">
        <v>996</v>
      </c>
      <c r="C206" s="486" t="s">
        <v>828</v>
      </c>
      <c r="D206" s="428">
        <v>1</v>
      </c>
      <c r="E206" s="429" t="s">
        <v>997</v>
      </c>
      <c r="F206" s="430"/>
      <c r="G206" s="431" t="s">
        <v>348</v>
      </c>
    </row>
    <row r="207" spans="1:7" ht="38.25" customHeight="1">
      <c r="A207" s="467"/>
      <c r="B207" s="427" t="s">
        <v>767</v>
      </c>
      <c r="C207" s="486" t="s">
        <v>863</v>
      </c>
      <c r="D207" s="428">
        <v>2</v>
      </c>
      <c r="E207" s="429" t="s">
        <v>813</v>
      </c>
      <c r="F207" s="430" t="s">
        <v>348</v>
      </c>
      <c r="G207" s="431"/>
    </row>
    <row r="208" spans="1:7" ht="38.25" customHeight="1">
      <c r="A208" s="467"/>
      <c r="B208" s="427" t="s">
        <v>870</v>
      </c>
      <c r="C208" s="486" t="s">
        <v>824</v>
      </c>
      <c r="D208" s="428">
        <v>1</v>
      </c>
      <c r="E208" s="429" t="s">
        <v>836</v>
      </c>
      <c r="F208" s="430"/>
      <c r="G208" s="431" t="s">
        <v>348</v>
      </c>
    </row>
    <row r="209" spans="1:7" ht="38.25" customHeight="1">
      <c r="A209" s="534" t="s">
        <v>998</v>
      </c>
      <c r="B209" s="427" t="s">
        <v>865</v>
      </c>
      <c r="C209" s="486" t="s">
        <v>999</v>
      </c>
      <c r="D209" s="428">
        <v>2</v>
      </c>
      <c r="E209" s="429" t="s">
        <v>861</v>
      </c>
      <c r="F209" s="430" t="s">
        <v>348</v>
      </c>
      <c r="G209" s="431"/>
    </row>
    <row r="210" spans="1:7" ht="38.25" customHeight="1">
      <c r="A210" s="467"/>
      <c r="B210" s="427" t="s">
        <v>790</v>
      </c>
      <c r="C210" s="486" t="s">
        <v>844</v>
      </c>
      <c r="D210" s="428">
        <v>1</v>
      </c>
      <c r="E210" s="429" t="s">
        <v>948</v>
      </c>
      <c r="F210" s="430" t="s">
        <v>348</v>
      </c>
      <c r="G210" s="431"/>
    </row>
    <row r="211" spans="1:7" ht="38.25" customHeight="1">
      <c r="A211" s="467"/>
      <c r="B211" s="427" t="s">
        <v>784</v>
      </c>
      <c r="C211" s="486" t="s">
        <v>824</v>
      </c>
      <c r="D211" s="428">
        <v>1</v>
      </c>
      <c r="E211" s="429" t="s">
        <v>948</v>
      </c>
      <c r="F211" s="430" t="s">
        <v>348</v>
      </c>
      <c r="G211" s="431"/>
    </row>
    <row r="212" spans="1:7" ht="38.25" customHeight="1">
      <c r="A212" s="467"/>
      <c r="B212" s="427" t="s">
        <v>801</v>
      </c>
      <c r="C212" s="486" t="s">
        <v>815</v>
      </c>
      <c r="D212" s="428">
        <v>1</v>
      </c>
      <c r="E212" s="429" t="s">
        <v>917</v>
      </c>
      <c r="F212" s="430"/>
      <c r="G212" s="431" t="s">
        <v>348</v>
      </c>
    </row>
    <row r="213" spans="1:7" ht="38.25" customHeight="1">
      <c r="A213" s="467"/>
      <c r="B213" s="427" t="s">
        <v>751</v>
      </c>
      <c r="C213" s="486" t="s">
        <v>752</v>
      </c>
      <c r="D213" s="428">
        <v>1</v>
      </c>
      <c r="E213" s="429" t="s">
        <v>963</v>
      </c>
      <c r="F213" s="430" t="s">
        <v>348</v>
      </c>
      <c r="G213" s="431"/>
    </row>
    <row r="214" spans="1:7" ht="38.25" customHeight="1">
      <c r="A214" s="467"/>
      <c r="B214" s="427" t="s">
        <v>751</v>
      </c>
      <c r="C214" s="486" t="s">
        <v>931</v>
      </c>
      <c r="D214" s="428">
        <v>1</v>
      </c>
      <c r="E214" s="429" t="s">
        <v>1000</v>
      </c>
      <c r="F214" s="430" t="s">
        <v>348</v>
      </c>
      <c r="G214" s="431"/>
    </row>
    <row r="215" spans="1:7" ht="38.25" customHeight="1">
      <c r="A215" s="467"/>
      <c r="B215" s="427" t="s">
        <v>751</v>
      </c>
      <c r="C215" s="486" t="s">
        <v>1001</v>
      </c>
      <c r="D215" s="428">
        <v>1</v>
      </c>
      <c r="E215" s="429" t="s">
        <v>1000</v>
      </c>
      <c r="F215" s="430" t="s">
        <v>348</v>
      </c>
      <c r="G215" s="431"/>
    </row>
    <row r="216" spans="1:7" ht="38.25" customHeight="1">
      <c r="A216" s="467"/>
      <c r="B216" s="427" t="s">
        <v>751</v>
      </c>
      <c r="C216" s="486" t="s">
        <v>763</v>
      </c>
      <c r="D216" s="428">
        <v>1</v>
      </c>
      <c r="E216" s="429" t="s">
        <v>789</v>
      </c>
      <c r="F216" s="430" t="s">
        <v>348</v>
      </c>
      <c r="G216" s="431"/>
    </row>
    <row r="217" spans="1:7" ht="38.25" customHeight="1">
      <c r="A217" s="467"/>
      <c r="B217" s="427" t="s">
        <v>791</v>
      </c>
      <c r="C217" s="486" t="s">
        <v>785</v>
      </c>
      <c r="D217" s="428">
        <v>1</v>
      </c>
      <c r="E217" s="429" t="s">
        <v>789</v>
      </c>
      <c r="F217" s="430" t="s">
        <v>348</v>
      </c>
      <c r="G217" s="431"/>
    </row>
    <row r="218" spans="1:7" ht="38.25" customHeight="1">
      <c r="A218" s="467"/>
      <c r="B218" s="427" t="s">
        <v>810</v>
      </c>
      <c r="C218" s="486" t="s">
        <v>806</v>
      </c>
      <c r="D218" s="428">
        <v>1</v>
      </c>
      <c r="E218" s="429" t="s">
        <v>1002</v>
      </c>
      <c r="F218" s="430" t="s">
        <v>348</v>
      </c>
      <c r="G218" s="431"/>
    </row>
    <row r="219" spans="1:7" ht="38.25" customHeight="1">
      <c r="A219" s="467"/>
      <c r="B219" s="427" t="s">
        <v>1003</v>
      </c>
      <c r="C219" s="486" t="s">
        <v>914</v>
      </c>
      <c r="D219" s="428">
        <v>1</v>
      </c>
      <c r="E219" s="429" t="s">
        <v>796</v>
      </c>
      <c r="F219" s="430" t="s">
        <v>348</v>
      </c>
      <c r="G219" s="431"/>
    </row>
    <row r="220" spans="1:7" ht="38.25" customHeight="1">
      <c r="A220" s="467"/>
      <c r="B220" s="427" t="s">
        <v>1004</v>
      </c>
      <c r="C220" s="486" t="s">
        <v>991</v>
      </c>
      <c r="D220" s="428">
        <v>1</v>
      </c>
      <c r="E220" s="429" t="s">
        <v>796</v>
      </c>
      <c r="F220" s="430" t="s">
        <v>348</v>
      </c>
      <c r="G220" s="431"/>
    </row>
    <row r="221" spans="1:7" ht="38.25" customHeight="1">
      <c r="A221" s="467"/>
      <c r="B221" s="427" t="s">
        <v>934</v>
      </c>
      <c r="C221" s="486" t="s">
        <v>824</v>
      </c>
      <c r="D221" s="428">
        <v>1</v>
      </c>
      <c r="E221" s="429" t="s">
        <v>796</v>
      </c>
      <c r="F221" s="430" t="s">
        <v>348</v>
      </c>
      <c r="G221" s="431"/>
    </row>
    <row r="222" spans="1:7" ht="38.25" customHeight="1">
      <c r="A222" s="467"/>
      <c r="B222" s="427" t="s">
        <v>765</v>
      </c>
      <c r="C222" s="486" t="s">
        <v>830</v>
      </c>
      <c r="D222" s="428">
        <v>1</v>
      </c>
      <c r="E222" s="429" t="s">
        <v>831</v>
      </c>
      <c r="F222" s="430" t="s">
        <v>348</v>
      </c>
      <c r="G222" s="431"/>
    </row>
    <row r="223" spans="1:7" ht="38.25" customHeight="1">
      <c r="A223" s="467"/>
      <c r="B223" s="427" t="s">
        <v>1005</v>
      </c>
      <c r="C223" s="486" t="s">
        <v>970</v>
      </c>
      <c r="D223" s="428">
        <v>1</v>
      </c>
      <c r="E223" s="429" t="s">
        <v>831</v>
      </c>
      <c r="F223" s="430" t="s">
        <v>348</v>
      </c>
      <c r="G223" s="431"/>
    </row>
    <row r="224" spans="1:7" ht="38.25" customHeight="1">
      <c r="A224" s="467"/>
      <c r="B224" s="427" t="s">
        <v>1006</v>
      </c>
      <c r="C224" s="486" t="s">
        <v>771</v>
      </c>
      <c r="D224" s="428">
        <v>1</v>
      </c>
      <c r="E224" s="429" t="s">
        <v>831</v>
      </c>
      <c r="F224" s="430" t="s">
        <v>348</v>
      </c>
      <c r="G224" s="431"/>
    </row>
    <row r="225" spans="1:7" ht="38.25" customHeight="1">
      <c r="A225" s="467"/>
      <c r="B225" s="427" t="s">
        <v>926</v>
      </c>
      <c r="C225" s="486" t="s">
        <v>927</v>
      </c>
      <c r="D225" s="428">
        <v>2</v>
      </c>
      <c r="E225" s="429" t="s">
        <v>1007</v>
      </c>
      <c r="F225" s="430" t="s">
        <v>348</v>
      </c>
      <c r="G225" s="431"/>
    </row>
    <row r="226" spans="1:7" ht="38.25" customHeight="1">
      <c r="A226" s="467"/>
      <c r="B226" s="427" t="s">
        <v>1003</v>
      </c>
      <c r="C226" s="486" t="s">
        <v>991</v>
      </c>
      <c r="D226" s="428">
        <v>1</v>
      </c>
      <c r="E226" s="429" t="s">
        <v>1008</v>
      </c>
      <c r="F226" s="430" t="s">
        <v>348</v>
      </c>
      <c r="G226" s="431"/>
    </row>
    <row r="227" spans="1:7" ht="38.25" customHeight="1">
      <c r="A227" s="467"/>
      <c r="B227" s="427" t="s">
        <v>934</v>
      </c>
      <c r="C227" s="486" t="s">
        <v>763</v>
      </c>
      <c r="D227" s="428">
        <v>1</v>
      </c>
      <c r="E227" s="429" t="s">
        <v>1008</v>
      </c>
      <c r="F227" s="430" t="s">
        <v>348</v>
      </c>
      <c r="G227" s="431"/>
    </row>
    <row r="228" spans="1:7" ht="38.25" customHeight="1">
      <c r="A228" s="467"/>
      <c r="B228" s="427" t="s">
        <v>757</v>
      </c>
      <c r="C228" s="486" t="s">
        <v>930</v>
      </c>
      <c r="D228" s="428">
        <v>2</v>
      </c>
      <c r="E228" s="429" t="s">
        <v>928</v>
      </c>
      <c r="F228" s="430" t="s">
        <v>348</v>
      </c>
      <c r="G228" s="431"/>
    </row>
    <row r="229" spans="1:7" ht="38.25" customHeight="1">
      <c r="A229" s="467"/>
      <c r="B229" s="427" t="s">
        <v>751</v>
      </c>
      <c r="C229" s="486" t="s">
        <v>763</v>
      </c>
      <c r="D229" s="428">
        <v>1</v>
      </c>
      <c r="E229" s="429" t="s">
        <v>928</v>
      </c>
      <c r="F229" s="430" t="s">
        <v>348</v>
      </c>
      <c r="G229" s="431"/>
    </row>
    <row r="230" spans="1:7" ht="38.25" customHeight="1">
      <c r="A230" s="467"/>
      <c r="B230" s="427" t="s">
        <v>929</v>
      </c>
      <c r="C230" s="486" t="s">
        <v>844</v>
      </c>
      <c r="D230" s="428">
        <v>2</v>
      </c>
      <c r="E230" s="429" t="s">
        <v>928</v>
      </c>
      <c r="F230" s="430" t="s">
        <v>348</v>
      </c>
      <c r="G230" s="431"/>
    </row>
    <row r="231" spans="1:7" ht="38.25" customHeight="1">
      <c r="A231" s="467"/>
      <c r="B231" s="427" t="s">
        <v>767</v>
      </c>
      <c r="C231" s="486" t="s">
        <v>806</v>
      </c>
      <c r="D231" s="428">
        <v>1</v>
      </c>
      <c r="E231" s="429" t="s">
        <v>973</v>
      </c>
      <c r="F231" s="430" t="s">
        <v>348</v>
      </c>
      <c r="G231" s="431"/>
    </row>
    <row r="232" spans="1:7" ht="38.25" customHeight="1">
      <c r="A232" s="467"/>
      <c r="B232" s="427" t="s">
        <v>929</v>
      </c>
      <c r="C232" s="486" t="s">
        <v>763</v>
      </c>
      <c r="D232" s="428">
        <v>1</v>
      </c>
      <c r="E232" s="429" t="s">
        <v>973</v>
      </c>
      <c r="F232" s="430" t="s">
        <v>348</v>
      </c>
      <c r="G232" s="431"/>
    </row>
    <row r="233" spans="1:7" ht="38.25" customHeight="1">
      <c r="A233" s="467"/>
      <c r="B233" s="427" t="s">
        <v>767</v>
      </c>
      <c r="C233" s="486" t="s">
        <v>931</v>
      </c>
      <c r="D233" s="428">
        <v>1</v>
      </c>
      <c r="E233" s="429" t="s">
        <v>780</v>
      </c>
      <c r="F233" s="430" t="s">
        <v>348</v>
      </c>
      <c r="G233" s="431"/>
    </row>
    <row r="234" spans="1:7" ht="38.25" customHeight="1">
      <c r="A234" s="467"/>
      <c r="B234" s="427" t="s">
        <v>783</v>
      </c>
      <c r="C234" s="486" t="s">
        <v>782</v>
      </c>
      <c r="D234" s="428">
        <v>1</v>
      </c>
      <c r="E234" s="429" t="s">
        <v>780</v>
      </c>
      <c r="F234" s="430" t="s">
        <v>348</v>
      </c>
      <c r="G234" s="431"/>
    </row>
    <row r="235" spans="1:7" ht="38.25" customHeight="1">
      <c r="A235" s="467"/>
      <c r="B235" s="427" t="s">
        <v>751</v>
      </c>
      <c r="C235" s="486" t="s">
        <v>768</v>
      </c>
      <c r="D235" s="428">
        <v>1</v>
      </c>
      <c r="E235" s="429" t="s">
        <v>780</v>
      </c>
      <c r="F235" s="430" t="s">
        <v>348</v>
      </c>
      <c r="G235" s="431"/>
    </row>
    <row r="236" spans="1:7" ht="38.25" customHeight="1">
      <c r="A236" s="467"/>
      <c r="B236" s="427" t="s">
        <v>767</v>
      </c>
      <c r="C236" s="486" t="s">
        <v>874</v>
      </c>
      <c r="D236" s="428">
        <v>1</v>
      </c>
      <c r="E236" s="429" t="s">
        <v>780</v>
      </c>
      <c r="F236" s="430" t="s">
        <v>348</v>
      </c>
      <c r="G236" s="431"/>
    </row>
    <row r="237" spans="1:7" ht="38.25" customHeight="1">
      <c r="A237" s="467"/>
      <c r="B237" s="427" t="s">
        <v>974</v>
      </c>
      <c r="C237" s="486" t="s">
        <v>785</v>
      </c>
      <c r="D237" s="428">
        <v>2</v>
      </c>
      <c r="E237" s="429" t="s">
        <v>780</v>
      </c>
      <c r="F237" s="430" t="s">
        <v>348</v>
      </c>
      <c r="G237" s="431"/>
    </row>
    <row r="238" spans="1:7" ht="38.25" customHeight="1">
      <c r="A238" s="467"/>
      <c r="B238" s="427" t="s">
        <v>872</v>
      </c>
      <c r="C238" s="486" t="s">
        <v>863</v>
      </c>
      <c r="D238" s="428">
        <v>1</v>
      </c>
      <c r="E238" s="429" t="s">
        <v>780</v>
      </c>
      <c r="F238" s="430" t="s">
        <v>348</v>
      </c>
      <c r="G238" s="431"/>
    </row>
    <row r="239" spans="1:7" ht="38.25" customHeight="1">
      <c r="A239" s="467"/>
      <c r="B239" s="427" t="s">
        <v>765</v>
      </c>
      <c r="C239" s="486" t="s">
        <v>830</v>
      </c>
      <c r="D239" s="428">
        <v>1</v>
      </c>
      <c r="E239" s="470" t="s">
        <v>876</v>
      </c>
      <c r="F239" s="471" t="s">
        <v>348</v>
      </c>
      <c r="G239" s="431"/>
    </row>
    <row r="240" spans="1:7" ht="38.25" customHeight="1">
      <c r="A240" s="467"/>
      <c r="B240" s="427" t="s">
        <v>877</v>
      </c>
      <c r="C240" s="486" t="s">
        <v>878</v>
      </c>
      <c r="D240" s="428">
        <v>3</v>
      </c>
      <c r="E240" s="429" t="s">
        <v>879</v>
      </c>
      <c r="F240" s="430" t="s">
        <v>348</v>
      </c>
      <c r="G240" s="431"/>
    </row>
    <row r="241" spans="1:7" ht="38.25" customHeight="1">
      <c r="A241" s="467"/>
      <c r="B241" s="427" t="s">
        <v>1009</v>
      </c>
      <c r="C241" s="486" t="s">
        <v>834</v>
      </c>
      <c r="D241" s="428">
        <v>1</v>
      </c>
      <c r="E241" s="429" t="s">
        <v>1010</v>
      </c>
      <c r="F241" s="430" t="s">
        <v>348</v>
      </c>
      <c r="G241" s="431"/>
    </row>
    <row r="242" spans="1:7" ht="38.25" customHeight="1">
      <c r="A242" s="467"/>
      <c r="B242" s="427" t="s">
        <v>1009</v>
      </c>
      <c r="C242" s="486" t="s">
        <v>834</v>
      </c>
      <c r="D242" s="428">
        <v>1</v>
      </c>
      <c r="E242" s="429" t="s">
        <v>1010</v>
      </c>
      <c r="F242" s="430" t="s">
        <v>348</v>
      </c>
      <c r="G242" s="431"/>
    </row>
    <row r="243" spans="1:7" ht="38.25" customHeight="1">
      <c r="A243" s="467"/>
      <c r="B243" s="427" t="s">
        <v>751</v>
      </c>
      <c r="C243" s="486" t="s">
        <v>752</v>
      </c>
      <c r="D243" s="428">
        <v>2</v>
      </c>
      <c r="E243" s="429" t="s">
        <v>769</v>
      </c>
      <c r="F243" s="430" t="s">
        <v>348</v>
      </c>
      <c r="G243" s="431"/>
    </row>
    <row r="244" spans="1:7" ht="38.25" customHeight="1">
      <c r="A244" s="467"/>
      <c r="B244" s="427" t="s">
        <v>783</v>
      </c>
      <c r="C244" s="486" t="s">
        <v>788</v>
      </c>
      <c r="D244" s="428">
        <v>1</v>
      </c>
      <c r="E244" s="429" t="s">
        <v>932</v>
      </c>
      <c r="F244" s="430" t="s">
        <v>348</v>
      </c>
      <c r="G244" s="431"/>
    </row>
    <row r="245" spans="1:7" ht="38.25" customHeight="1">
      <c r="A245" s="467"/>
      <c r="B245" s="427" t="s">
        <v>996</v>
      </c>
      <c r="C245" s="486" t="s">
        <v>960</v>
      </c>
      <c r="D245" s="428">
        <v>1</v>
      </c>
      <c r="E245" s="429" t="s">
        <v>1011</v>
      </c>
      <c r="F245" s="430" t="s">
        <v>348</v>
      </c>
      <c r="G245" s="431"/>
    </row>
    <row r="246" spans="1:7" ht="38.25" customHeight="1">
      <c r="A246" s="467"/>
      <c r="B246" s="427" t="s">
        <v>978</v>
      </c>
      <c r="C246" s="486" t="s">
        <v>863</v>
      </c>
      <c r="D246" s="428">
        <v>1</v>
      </c>
      <c r="E246" s="429" t="s">
        <v>980</v>
      </c>
      <c r="F246" s="430" t="s">
        <v>348</v>
      </c>
      <c r="G246" s="431"/>
    </row>
    <row r="247" spans="1:7" ht="38.25" customHeight="1">
      <c r="A247" s="467"/>
      <c r="B247" s="427" t="s">
        <v>1012</v>
      </c>
      <c r="C247" s="486" t="s">
        <v>888</v>
      </c>
      <c r="D247" s="428">
        <v>3</v>
      </c>
      <c r="E247" s="429" t="s">
        <v>1013</v>
      </c>
      <c r="F247" s="430"/>
      <c r="G247" s="431" t="s">
        <v>348</v>
      </c>
    </row>
    <row r="248" spans="1:7" ht="38.25" customHeight="1">
      <c r="A248" s="467"/>
      <c r="B248" s="427" t="s">
        <v>870</v>
      </c>
      <c r="C248" s="486" t="s">
        <v>824</v>
      </c>
      <c r="D248" s="428">
        <v>1</v>
      </c>
      <c r="E248" s="429" t="s">
        <v>886</v>
      </c>
      <c r="F248" s="430" t="s">
        <v>348</v>
      </c>
      <c r="G248" s="431"/>
    </row>
    <row r="249" spans="1:7" ht="38.25" customHeight="1">
      <c r="A249" s="467"/>
      <c r="B249" s="427" t="s">
        <v>1014</v>
      </c>
      <c r="C249" s="486" t="s">
        <v>782</v>
      </c>
      <c r="D249" s="428">
        <v>2</v>
      </c>
      <c r="E249" s="429" t="s">
        <v>887</v>
      </c>
      <c r="F249" s="430"/>
      <c r="G249" s="431" t="s">
        <v>348</v>
      </c>
    </row>
    <row r="250" spans="1:7" ht="38.25" customHeight="1">
      <c r="A250" s="467"/>
      <c r="B250" s="427" t="s">
        <v>1015</v>
      </c>
      <c r="C250" s="486" t="s">
        <v>824</v>
      </c>
      <c r="D250" s="428">
        <v>1</v>
      </c>
      <c r="E250" s="429" t="s">
        <v>807</v>
      </c>
      <c r="F250" s="430" t="s">
        <v>348</v>
      </c>
      <c r="G250" s="431"/>
    </row>
    <row r="251" spans="1:7" ht="38.25" customHeight="1">
      <c r="A251" s="467"/>
      <c r="B251" s="427" t="s">
        <v>1016</v>
      </c>
      <c r="C251" s="486" t="s">
        <v>1017</v>
      </c>
      <c r="D251" s="428">
        <v>1</v>
      </c>
      <c r="E251" s="429" t="s">
        <v>807</v>
      </c>
      <c r="F251" s="430" t="s">
        <v>348</v>
      </c>
      <c r="G251" s="431"/>
    </row>
    <row r="252" spans="1:7" ht="38.25" customHeight="1">
      <c r="A252" s="467"/>
      <c r="B252" s="427" t="s">
        <v>870</v>
      </c>
      <c r="C252" s="486" t="s">
        <v>824</v>
      </c>
      <c r="D252" s="428">
        <v>1</v>
      </c>
      <c r="E252" s="429" t="s">
        <v>842</v>
      </c>
      <c r="F252" s="430" t="s">
        <v>348</v>
      </c>
      <c r="G252" s="431"/>
    </row>
    <row r="253" spans="1:7" ht="38.25" customHeight="1">
      <c r="A253" s="467"/>
      <c r="B253" s="427" t="s">
        <v>757</v>
      </c>
      <c r="C253" s="486" t="s">
        <v>894</v>
      </c>
      <c r="D253" s="428">
        <v>1</v>
      </c>
      <c r="E253" s="429" t="s">
        <v>981</v>
      </c>
      <c r="F253" s="430" t="s">
        <v>348</v>
      </c>
      <c r="G253" s="431"/>
    </row>
    <row r="254" spans="1:7" ht="38.25" customHeight="1">
      <c r="A254" s="467"/>
      <c r="B254" s="427" t="s">
        <v>810</v>
      </c>
      <c r="C254" s="486" t="s">
        <v>898</v>
      </c>
      <c r="D254" s="428">
        <v>1</v>
      </c>
      <c r="E254" s="429" t="s">
        <v>942</v>
      </c>
      <c r="F254" s="430" t="s">
        <v>348</v>
      </c>
      <c r="G254" s="431"/>
    </row>
    <row r="255" spans="1:7" ht="38.25" customHeight="1">
      <c r="A255" s="467"/>
      <c r="B255" s="427" t="s">
        <v>1018</v>
      </c>
      <c r="C255" s="486" t="s">
        <v>815</v>
      </c>
      <c r="D255" s="428">
        <v>2</v>
      </c>
      <c r="E255" s="429" t="s">
        <v>1019</v>
      </c>
      <c r="F255" s="430" t="s">
        <v>348</v>
      </c>
      <c r="G255" s="431"/>
    </row>
    <row r="256" spans="1:7" ht="38.25" customHeight="1">
      <c r="A256" s="467"/>
      <c r="B256" s="427" t="s">
        <v>767</v>
      </c>
      <c r="C256" s="486" t="s">
        <v>763</v>
      </c>
      <c r="D256" s="428">
        <v>1</v>
      </c>
      <c r="E256" s="429" t="s">
        <v>1020</v>
      </c>
      <c r="F256" s="430" t="s">
        <v>348</v>
      </c>
      <c r="G256" s="431"/>
    </row>
    <row r="257" spans="1:7" ht="38.25" customHeight="1">
      <c r="A257" s="467"/>
      <c r="B257" s="427" t="s">
        <v>865</v>
      </c>
      <c r="C257" s="486" t="s">
        <v>999</v>
      </c>
      <c r="D257" s="428">
        <v>2</v>
      </c>
      <c r="E257" s="429" t="s">
        <v>1021</v>
      </c>
      <c r="F257" s="430" t="s">
        <v>348</v>
      </c>
      <c r="G257" s="431"/>
    </row>
    <row r="258" spans="1:7" ht="38.25" customHeight="1">
      <c r="A258" s="467"/>
      <c r="B258" s="427" t="s">
        <v>765</v>
      </c>
      <c r="C258" s="486" t="s">
        <v>1022</v>
      </c>
      <c r="D258" s="428">
        <v>2</v>
      </c>
      <c r="E258" s="429" t="s">
        <v>1023</v>
      </c>
      <c r="F258" s="430"/>
      <c r="G258" s="431" t="s">
        <v>348</v>
      </c>
    </row>
    <row r="259" spans="1:7" ht="38.25" customHeight="1">
      <c r="A259" s="467"/>
      <c r="B259" s="427" t="s">
        <v>1015</v>
      </c>
      <c r="C259" s="486" t="s">
        <v>824</v>
      </c>
      <c r="D259" s="428">
        <v>3</v>
      </c>
      <c r="E259" s="429" t="s">
        <v>1023</v>
      </c>
      <c r="F259" s="430"/>
      <c r="G259" s="431" t="s">
        <v>348</v>
      </c>
    </row>
    <row r="260" spans="1:7" ht="38.25" customHeight="1">
      <c r="A260" s="467"/>
      <c r="B260" s="427" t="s">
        <v>767</v>
      </c>
      <c r="C260" s="486" t="s">
        <v>763</v>
      </c>
      <c r="D260" s="428">
        <v>1</v>
      </c>
      <c r="E260" s="429" t="s">
        <v>1024</v>
      </c>
      <c r="F260" s="430" t="s">
        <v>348</v>
      </c>
      <c r="G260" s="431"/>
    </row>
    <row r="261" spans="1:7" ht="38.25" customHeight="1">
      <c r="A261" s="467"/>
      <c r="B261" s="427" t="s">
        <v>880</v>
      </c>
      <c r="C261" s="486" t="s">
        <v>752</v>
      </c>
      <c r="D261" s="428">
        <v>1</v>
      </c>
      <c r="E261" s="429" t="s">
        <v>1025</v>
      </c>
      <c r="F261" s="430" t="s">
        <v>348</v>
      </c>
      <c r="G261" s="431"/>
    </row>
    <row r="262" spans="1:7" ht="38.25" customHeight="1">
      <c r="A262" s="467"/>
      <c r="B262" s="427" t="s">
        <v>751</v>
      </c>
      <c r="C262" s="486" t="s">
        <v>824</v>
      </c>
      <c r="D262" s="428">
        <v>1</v>
      </c>
      <c r="E262" s="429" t="s">
        <v>1026</v>
      </c>
      <c r="F262" s="430" t="s">
        <v>348</v>
      </c>
      <c r="G262" s="431"/>
    </row>
    <row r="263" spans="1:7" ht="38.25" customHeight="1">
      <c r="A263" s="467"/>
      <c r="B263" s="427" t="s">
        <v>760</v>
      </c>
      <c r="C263" s="486" t="s">
        <v>930</v>
      </c>
      <c r="D263" s="428">
        <v>2</v>
      </c>
      <c r="E263" s="429" t="s">
        <v>1027</v>
      </c>
      <c r="F263" s="430" t="s">
        <v>348</v>
      </c>
      <c r="G263" s="431"/>
    </row>
    <row r="264" spans="1:7" ht="38.25" customHeight="1">
      <c r="A264" s="467"/>
      <c r="B264" s="427" t="s">
        <v>1028</v>
      </c>
      <c r="C264" s="486" t="s">
        <v>806</v>
      </c>
      <c r="D264" s="428">
        <v>1</v>
      </c>
      <c r="E264" s="429" t="s">
        <v>1029</v>
      </c>
      <c r="F264" s="430"/>
      <c r="G264" s="431" t="s">
        <v>348</v>
      </c>
    </row>
    <row r="265" spans="1:7" ht="38.25" customHeight="1">
      <c r="A265" s="467"/>
      <c r="B265" s="427" t="s">
        <v>929</v>
      </c>
      <c r="C265" s="486" t="s">
        <v>763</v>
      </c>
      <c r="D265" s="428">
        <v>1</v>
      </c>
      <c r="E265" s="429" t="s">
        <v>1030</v>
      </c>
      <c r="F265" s="430" t="s">
        <v>348</v>
      </c>
      <c r="G265" s="431"/>
    </row>
    <row r="266" spans="1:7" ht="38.25" customHeight="1">
      <c r="A266" s="467"/>
      <c r="B266" s="427" t="s">
        <v>751</v>
      </c>
      <c r="C266" s="486" t="s">
        <v>824</v>
      </c>
      <c r="D266" s="428">
        <v>1</v>
      </c>
      <c r="E266" s="429" t="s">
        <v>1030</v>
      </c>
      <c r="F266" s="430" t="s">
        <v>348</v>
      </c>
      <c r="G266" s="431"/>
    </row>
    <row r="267" spans="1:7" ht="38.25" customHeight="1">
      <c r="A267" s="467"/>
      <c r="B267" s="427" t="s">
        <v>751</v>
      </c>
      <c r="C267" s="486" t="s">
        <v>834</v>
      </c>
      <c r="D267" s="428">
        <v>1</v>
      </c>
      <c r="E267" s="429" t="s">
        <v>1031</v>
      </c>
      <c r="F267" s="430" t="s">
        <v>348</v>
      </c>
      <c r="G267" s="431"/>
    </row>
    <row r="268" spans="1:7" ht="38.25" customHeight="1">
      <c r="A268" s="467"/>
      <c r="B268" s="427" t="s">
        <v>751</v>
      </c>
      <c r="C268" s="486" t="s">
        <v>768</v>
      </c>
      <c r="D268" s="428">
        <v>1</v>
      </c>
      <c r="E268" s="429" t="s">
        <v>945</v>
      </c>
      <c r="F268" s="430" t="s">
        <v>348</v>
      </c>
      <c r="G268" s="431"/>
    </row>
    <row r="269" spans="1:7" ht="38.25" customHeight="1">
      <c r="A269" s="467"/>
      <c r="B269" s="427" t="s">
        <v>784</v>
      </c>
      <c r="C269" s="486" t="s">
        <v>838</v>
      </c>
      <c r="D269" s="428">
        <v>1</v>
      </c>
      <c r="E269" s="429" t="s">
        <v>945</v>
      </c>
      <c r="F269" s="430" t="s">
        <v>348</v>
      </c>
      <c r="G269" s="431"/>
    </row>
    <row r="270" spans="1:7" ht="38.25" customHeight="1">
      <c r="A270" s="467"/>
      <c r="B270" s="427" t="s">
        <v>751</v>
      </c>
      <c r="C270" s="486" t="s">
        <v>763</v>
      </c>
      <c r="D270" s="428">
        <v>1</v>
      </c>
      <c r="E270" s="429" t="s">
        <v>945</v>
      </c>
      <c r="F270" s="430" t="s">
        <v>348</v>
      </c>
      <c r="G270" s="431"/>
    </row>
    <row r="271" spans="1:7" ht="38.25" customHeight="1">
      <c r="A271" s="467"/>
      <c r="B271" s="427" t="s">
        <v>751</v>
      </c>
      <c r="C271" s="486" t="s">
        <v>768</v>
      </c>
      <c r="D271" s="428">
        <v>1</v>
      </c>
      <c r="E271" s="429" t="s">
        <v>945</v>
      </c>
      <c r="F271" s="430" t="s">
        <v>348</v>
      </c>
      <c r="G271" s="431"/>
    </row>
    <row r="272" spans="1:7" ht="38.25" customHeight="1">
      <c r="A272" s="467"/>
      <c r="B272" s="427" t="s">
        <v>929</v>
      </c>
      <c r="C272" s="486" t="s">
        <v>763</v>
      </c>
      <c r="D272" s="428">
        <v>2</v>
      </c>
      <c r="E272" s="429" t="s">
        <v>792</v>
      </c>
      <c r="F272" s="430" t="s">
        <v>348</v>
      </c>
      <c r="G272" s="431"/>
    </row>
    <row r="273" spans="1:7" ht="38.25" customHeight="1">
      <c r="A273" s="467"/>
      <c r="B273" s="427" t="s">
        <v>929</v>
      </c>
      <c r="C273" s="486" t="s">
        <v>763</v>
      </c>
      <c r="D273" s="428">
        <v>1</v>
      </c>
      <c r="E273" s="429" t="s">
        <v>1032</v>
      </c>
      <c r="F273" s="430" t="s">
        <v>348</v>
      </c>
      <c r="G273" s="431"/>
    </row>
    <row r="274" spans="1:7" ht="38.25" customHeight="1">
      <c r="A274" s="467"/>
      <c r="B274" s="427" t="s">
        <v>978</v>
      </c>
      <c r="C274" s="486" t="s">
        <v>863</v>
      </c>
      <c r="D274" s="428">
        <v>2</v>
      </c>
      <c r="E274" s="429" t="s">
        <v>1033</v>
      </c>
      <c r="F274" s="430" t="s">
        <v>348</v>
      </c>
      <c r="G274" s="431"/>
    </row>
    <row r="275" spans="1:7" ht="38.25" customHeight="1">
      <c r="A275" s="467"/>
      <c r="B275" s="427" t="s">
        <v>1003</v>
      </c>
      <c r="C275" s="486" t="s">
        <v>914</v>
      </c>
      <c r="D275" s="428">
        <v>1</v>
      </c>
      <c r="E275" s="429" t="s">
        <v>915</v>
      </c>
      <c r="F275" s="430" t="s">
        <v>348</v>
      </c>
      <c r="G275" s="431"/>
    </row>
    <row r="276" spans="1:7" ht="38.25" customHeight="1">
      <c r="A276" s="467"/>
      <c r="B276" s="427" t="s">
        <v>765</v>
      </c>
      <c r="C276" s="486" t="s">
        <v>830</v>
      </c>
      <c r="D276" s="428">
        <v>1</v>
      </c>
      <c r="E276" s="429" t="s">
        <v>1034</v>
      </c>
      <c r="F276" s="430" t="s">
        <v>348</v>
      </c>
      <c r="G276" s="431"/>
    </row>
    <row r="277" spans="1:7" ht="38.25" customHeight="1">
      <c r="A277" s="467"/>
      <c r="B277" s="427" t="s">
        <v>996</v>
      </c>
      <c r="C277" s="486" t="s">
        <v>828</v>
      </c>
      <c r="D277" s="428">
        <v>1</v>
      </c>
      <c r="E277" s="429" t="s">
        <v>1034</v>
      </c>
      <c r="F277" s="430" t="s">
        <v>348</v>
      </c>
      <c r="G277" s="431"/>
    </row>
    <row r="278" spans="1:7" ht="38.25" customHeight="1">
      <c r="A278" s="467"/>
      <c r="B278" s="427" t="s">
        <v>1035</v>
      </c>
      <c r="C278" s="486" t="s">
        <v>755</v>
      </c>
      <c r="D278" s="428">
        <v>1</v>
      </c>
      <c r="E278" s="429" t="s">
        <v>1036</v>
      </c>
      <c r="F278" s="430"/>
      <c r="G278" s="431" t="s">
        <v>348</v>
      </c>
    </row>
    <row r="279" spans="1:7" ht="38.25" customHeight="1">
      <c r="A279" s="467"/>
      <c r="B279" s="427" t="s">
        <v>1035</v>
      </c>
      <c r="C279" s="486" t="s">
        <v>755</v>
      </c>
      <c r="D279" s="428">
        <v>1</v>
      </c>
      <c r="E279" s="429" t="s">
        <v>1036</v>
      </c>
      <c r="F279" s="430"/>
      <c r="G279" s="431" t="s">
        <v>348</v>
      </c>
    </row>
    <row r="280" spans="1:7" ht="38.25" customHeight="1">
      <c r="A280" s="467"/>
      <c r="B280" s="427" t="s">
        <v>1037</v>
      </c>
      <c r="C280" s="486" t="s">
        <v>763</v>
      </c>
      <c r="D280" s="428">
        <v>1</v>
      </c>
      <c r="E280" s="429" t="s">
        <v>911</v>
      </c>
      <c r="F280" s="430"/>
      <c r="G280" s="431" t="s">
        <v>348</v>
      </c>
    </row>
    <row r="281" spans="1:7" ht="38.25" customHeight="1">
      <c r="A281" s="467"/>
      <c r="B281" s="427" t="s">
        <v>924</v>
      </c>
      <c r="C281" s="486" t="s">
        <v>761</v>
      </c>
      <c r="D281" s="428">
        <v>1</v>
      </c>
      <c r="E281" s="429" t="s">
        <v>759</v>
      </c>
      <c r="F281" s="430" t="s">
        <v>348</v>
      </c>
      <c r="G281" s="431"/>
    </row>
    <row r="282" spans="1:7" ht="38.25" customHeight="1">
      <c r="A282" s="467"/>
      <c r="B282" s="427" t="s">
        <v>996</v>
      </c>
      <c r="C282" s="486" t="s">
        <v>828</v>
      </c>
      <c r="D282" s="428">
        <v>1</v>
      </c>
      <c r="E282" s="429" t="s">
        <v>759</v>
      </c>
      <c r="F282" s="430" t="s">
        <v>348</v>
      </c>
      <c r="G282" s="431"/>
    </row>
    <row r="283" spans="1:7" ht="38.25" customHeight="1">
      <c r="A283" s="467"/>
      <c r="B283" s="427" t="s">
        <v>996</v>
      </c>
      <c r="C283" s="486" t="s">
        <v>828</v>
      </c>
      <c r="D283" s="428">
        <v>1</v>
      </c>
      <c r="E283" s="429" t="s">
        <v>1038</v>
      </c>
      <c r="F283" s="430" t="s">
        <v>348</v>
      </c>
      <c r="G283" s="431"/>
    </row>
    <row r="284" spans="1:7" ht="38.25" customHeight="1">
      <c r="A284" s="467"/>
      <c r="B284" s="427" t="s">
        <v>765</v>
      </c>
      <c r="C284" s="486" t="s">
        <v>828</v>
      </c>
      <c r="D284" s="428">
        <v>2</v>
      </c>
      <c r="E284" s="429" t="s">
        <v>1039</v>
      </c>
      <c r="F284" s="430" t="s">
        <v>348</v>
      </c>
      <c r="G284" s="431"/>
    </row>
    <row r="285" spans="1:7" ht="38.25" customHeight="1">
      <c r="A285" s="467"/>
      <c r="B285" s="427" t="s">
        <v>781</v>
      </c>
      <c r="C285" s="486" t="s">
        <v>788</v>
      </c>
      <c r="D285" s="428">
        <v>2</v>
      </c>
      <c r="E285" s="429" t="s">
        <v>1039</v>
      </c>
      <c r="F285" s="430" t="s">
        <v>348</v>
      </c>
      <c r="G285" s="431"/>
    </row>
    <row r="286" spans="1:7" ht="38.25" customHeight="1">
      <c r="A286" s="467"/>
      <c r="B286" s="427" t="s">
        <v>978</v>
      </c>
      <c r="C286" s="486" t="s">
        <v>863</v>
      </c>
      <c r="D286" s="428">
        <v>1</v>
      </c>
      <c r="E286" s="429" t="s">
        <v>980</v>
      </c>
      <c r="F286" s="430" t="s">
        <v>348</v>
      </c>
      <c r="G286" s="431"/>
    </row>
    <row r="287" spans="1:7" ht="38.25" customHeight="1">
      <c r="A287" s="467"/>
      <c r="B287" s="427" t="s">
        <v>1040</v>
      </c>
      <c r="C287" s="486" t="s">
        <v>940</v>
      </c>
      <c r="D287" s="428">
        <v>3</v>
      </c>
      <c r="E287" s="429" t="s">
        <v>1041</v>
      </c>
      <c r="F287" s="430"/>
      <c r="G287" s="431" t="s">
        <v>348</v>
      </c>
    </row>
    <row r="288" spans="1:7" ht="38.25" customHeight="1">
      <c r="A288" s="467"/>
      <c r="B288" s="427" t="s">
        <v>974</v>
      </c>
      <c r="C288" s="486" t="s">
        <v>785</v>
      </c>
      <c r="D288" s="428">
        <v>1</v>
      </c>
      <c r="E288" s="429" t="s">
        <v>1042</v>
      </c>
      <c r="F288" s="430"/>
      <c r="G288" s="431" t="s">
        <v>348</v>
      </c>
    </row>
    <row r="289" spans="1:7" ht="38.25" customHeight="1">
      <c r="A289" s="467"/>
      <c r="B289" s="427" t="s">
        <v>1043</v>
      </c>
      <c r="C289" s="486" t="s">
        <v>755</v>
      </c>
      <c r="D289" s="428">
        <v>1</v>
      </c>
      <c r="E289" s="429" t="s">
        <v>1044</v>
      </c>
      <c r="F289" s="430" t="s">
        <v>348</v>
      </c>
      <c r="G289" s="431"/>
    </row>
    <row r="290" spans="1:7" ht="38.25" customHeight="1">
      <c r="A290" s="467"/>
      <c r="B290" s="427" t="s">
        <v>926</v>
      </c>
      <c r="C290" s="486" t="s">
        <v>927</v>
      </c>
      <c r="D290" s="428">
        <v>1</v>
      </c>
      <c r="E290" s="429" t="s">
        <v>1045</v>
      </c>
      <c r="F290" s="430" t="s">
        <v>348</v>
      </c>
      <c r="G290" s="431"/>
    </row>
    <row r="291" spans="1:7" ht="38.25" customHeight="1">
      <c r="A291" s="467"/>
      <c r="B291" s="427" t="s">
        <v>765</v>
      </c>
      <c r="C291" s="486" t="s">
        <v>954</v>
      </c>
      <c r="D291" s="428">
        <v>1</v>
      </c>
      <c r="E291" s="429" t="s">
        <v>993</v>
      </c>
      <c r="F291" s="430" t="s">
        <v>348</v>
      </c>
      <c r="G291" s="431"/>
    </row>
    <row r="292" spans="1:7" ht="38.25" customHeight="1">
      <c r="A292" s="467"/>
      <c r="B292" s="427" t="s">
        <v>803</v>
      </c>
      <c r="C292" s="486" t="s">
        <v>844</v>
      </c>
      <c r="D292" s="428">
        <v>1</v>
      </c>
      <c r="E292" s="429" t="s">
        <v>804</v>
      </c>
      <c r="F292" s="430" t="s">
        <v>348</v>
      </c>
      <c r="G292" s="431"/>
    </row>
    <row r="293" spans="1:7" ht="38.25" customHeight="1">
      <c r="A293" s="467"/>
      <c r="B293" s="427" t="s">
        <v>803</v>
      </c>
      <c r="C293" s="486" t="s">
        <v>844</v>
      </c>
      <c r="D293" s="428">
        <v>1</v>
      </c>
      <c r="E293" s="429" t="s">
        <v>804</v>
      </c>
      <c r="F293" s="430" t="s">
        <v>348</v>
      </c>
      <c r="G293" s="431"/>
    </row>
    <row r="294" spans="1:7" ht="38.25" customHeight="1">
      <c r="A294" s="467"/>
      <c r="B294" s="427" t="s">
        <v>751</v>
      </c>
      <c r="C294" s="486" t="s">
        <v>828</v>
      </c>
      <c r="D294" s="428">
        <v>1</v>
      </c>
      <c r="E294" s="429" t="s">
        <v>842</v>
      </c>
      <c r="F294" s="430" t="s">
        <v>348</v>
      </c>
      <c r="G294" s="431"/>
    </row>
    <row r="295" spans="1:7" ht="38.25" customHeight="1">
      <c r="A295" s="467"/>
      <c r="B295" s="427" t="s">
        <v>754</v>
      </c>
      <c r="C295" s="486" t="s">
        <v>771</v>
      </c>
      <c r="D295" s="428">
        <v>1</v>
      </c>
      <c r="E295" s="429" t="s">
        <v>905</v>
      </c>
      <c r="F295" s="430" t="s">
        <v>348</v>
      </c>
      <c r="G295" s="431"/>
    </row>
    <row r="296" spans="1:7" ht="38.25" customHeight="1">
      <c r="A296" s="467"/>
      <c r="B296" s="427" t="s">
        <v>1046</v>
      </c>
      <c r="C296" s="486" t="s">
        <v>1047</v>
      </c>
      <c r="D296" s="428">
        <v>1</v>
      </c>
      <c r="E296" s="429" t="s">
        <v>1048</v>
      </c>
      <c r="F296" s="430"/>
      <c r="G296" s="431" t="s">
        <v>348</v>
      </c>
    </row>
    <row r="297" spans="2:7" ht="20.25" customHeight="1">
      <c r="B297" s="121"/>
      <c r="C297" s="121"/>
      <c r="D297" s="121"/>
      <c r="E297" s="414"/>
      <c r="F297" s="121"/>
      <c r="G297" s="318"/>
    </row>
    <row r="298" spans="2:7" ht="20.25" customHeight="1">
      <c r="B298" s="119"/>
      <c r="C298" s="119"/>
      <c r="D298" s="119"/>
      <c r="E298" s="120" t="s">
        <v>15</v>
      </c>
      <c r="F298" s="121">
        <f>COUNTA(F14:F297)</f>
        <v>236</v>
      </c>
      <c r="G298" s="318">
        <f>COUNTA(G14:G297)</f>
        <v>46</v>
      </c>
    </row>
    <row r="301" spans="2:12" ht="12.75">
      <c r="B301" s="536"/>
      <c r="C301" s="536"/>
      <c r="D301" s="536"/>
      <c r="E301" s="550" t="s">
        <v>581</v>
      </c>
      <c r="F301" s="550"/>
      <c r="G301" s="550"/>
      <c r="H301" s="536"/>
      <c r="I301" s="536"/>
      <c r="J301" s="536"/>
      <c r="K301" s="536"/>
      <c r="L301" s="536"/>
    </row>
    <row r="302" ht="12.75"/>
    <row r="303" ht="12.75"/>
    <row r="304" spans="2:12" ht="38.25" customHeight="1">
      <c r="B304" s="537"/>
      <c r="C304" s="537"/>
      <c r="D304" s="537"/>
      <c r="E304" s="551" t="s">
        <v>582</v>
      </c>
      <c r="F304" s="551"/>
      <c r="G304" s="551"/>
      <c r="H304" s="537"/>
      <c r="I304" s="537"/>
      <c r="J304" s="537"/>
      <c r="K304" s="537"/>
      <c r="L304" s="537"/>
    </row>
    <row r="305" ht="12.75"/>
    <row r="306" spans="5:7" ht="12.75">
      <c r="E306" s="550" t="s">
        <v>583</v>
      </c>
      <c r="F306" s="550"/>
      <c r="G306" s="550"/>
    </row>
    <row r="307" spans="2:12" ht="12.75">
      <c r="B307" s="536"/>
      <c r="C307" s="536"/>
      <c r="D307" s="536"/>
      <c r="F307" s="536"/>
      <c r="G307" s="536"/>
      <c r="H307" s="536"/>
      <c r="I307" s="536"/>
      <c r="J307" s="536"/>
      <c r="K307" s="536"/>
      <c r="L307" s="536"/>
    </row>
  </sheetData>
  <sheetProtection/>
  <mergeCells count="4">
    <mergeCell ref="E306:G306"/>
    <mergeCell ref="F6:G6"/>
    <mergeCell ref="E304:G304"/>
    <mergeCell ref="E301:G301"/>
  </mergeCells>
  <printOptions horizontalCentered="1"/>
  <pageMargins left="0.3937007874015748" right="0.3937007874015748" top="0.5905511811023623" bottom="0.5905511811023623" header="0.3937007874015748" footer="0.3937007874015748"/>
  <pageSetup firstPageNumber="6" useFirstPageNumber="1" fitToHeight="0" fitToWidth="1" horizontalDpi="600" verticalDpi="600" orientation="portrait" scale="77" r:id="rId2"/>
  <headerFooter alignWithMargins="0">
    <oddFooter>&amp;C&amp;12&amp;P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F94"/>
  <sheetViews>
    <sheetView showGridLines="0" zoomScale="70" zoomScaleNormal="70" zoomScaleSheetLayoutView="115" workbookViewId="0" topLeftCell="A1">
      <selection activeCell="B10" sqref="B10"/>
    </sheetView>
  </sheetViews>
  <sheetFormatPr defaultColWidth="11.421875" defaultRowHeight="12.75"/>
  <cols>
    <col min="1" max="1" width="3.421875" style="69" customWidth="1"/>
    <col min="2" max="2" width="28.140625" style="69" customWidth="1"/>
    <col min="3" max="3" width="40.140625" style="69" customWidth="1"/>
    <col min="4" max="4" width="15.421875" style="69" bestFit="1" customWidth="1"/>
    <col min="5" max="5" width="43.00390625" style="69" bestFit="1" customWidth="1"/>
    <col min="6" max="6" width="22.8515625" style="69" customWidth="1"/>
    <col min="7" max="7" width="2.8515625" style="69" customWidth="1"/>
    <col min="8" max="16384" width="11.421875" style="69" customWidth="1"/>
  </cols>
  <sheetData>
    <row r="2" spans="2:6" s="337" customFormat="1" ht="19.5">
      <c r="B2" s="343" t="s">
        <v>22</v>
      </c>
      <c r="C2" s="342"/>
      <c r="D2" s="342"/>
      <c r="E2" s="342"/>
      <c r="F2" s="342"/>
    </row>
    <row r="3" spans="2:6" ht="15.75" customHeight="1">
      <c r="B3" s="112"/>
      <c r="E3" s="574"/>
      <c r="F3" s="575"/>
    </row>
    <row r="4" spans="2:6" ht="24.75" customHeight="1">
      <c r="B4" s="71" t="s">
        <v>50</v>
      </c>
      <c r="C4" s="73"/>
      <c r="D4" s="73"/>
      <c r="E4" s="73"/>
      <c r="F4" s="68"/>
    </row>
    <row r="5" spans="2:6" ht="23.25" customHeight="1">
      <c r="B5" s="71" t="s">
        <v>57</v>
      </c>
      <c r="C5" s="73"/>
      <c r="D5" s="73"/>
      <c r="E5" s="73"/>
      <c r="F5" s="68"/>
    </row>
    <row r="6" spans="2:6" ht="23.25" customHeight="1">
      <c r="B6" s="71" t="s">
        <v>58</v>
      </c>
      <c r="C6" s="73"/>
      <c r="D6" s="73"/>
      <c r="E6" s="73"/>
      <c r="F6" s="68"/>
    </row>
    <row r="7" spans="2:6" s="332" customFormat="1" ht="23.25" customHeight="1">
      <c r="B7" s="415" t="s">
        <v>339</v>
      </c>
      <c r="C7" s="416"/>
      <c r="D7" s="416"/>
      <c r="E7" s="416"/>
      <c r="F7" s="439"/>
    </row>
    <row r="8" s="332" customFormat="1" ht="6.75" customHeight="1"/>
    <row r="9" spans="2:6" s="332" customFormat="1" ht="23.25" customHeight="1">
      <c r="B9" s="333" t="s">
        <v>695</v>
      </c>
      <c r="C9" s="340"/>
      <c r="D9" s="329"/>
      <c r="E9" s="329"/>
      <c r="F9" s="341"/>
    </row>
    <row r="10" spans="2:6" ht="6" customHeight="1">
      <c r="B10" s="74"/>
      <c r="C10" s="74"/>
      <c r="D10" s="74"/>
      <c r="E10" s="74"/>
      <c r="F10" s="74"/>
    </row>
    <row r="11" spans="2:6" ht="12.75">
      <c r="B11" s="74"/>
      <c r="C11" s="74"/>
      <c r="D11" s="74"/>
      <c r="E11" s="74"/>
      <c r="F11" s="74"/>
    </row>
    <row r="12" spans="2:6" ht="26.25" customHeight="1">
      <c r="B12" s="122" t="s">
        <v>53</v>
      </c>
      <c r="C12" s="122" t="s">
        <v>59</v>
      </c>
      <c r="D12" s="122" t="s">
        <v>55</v>
      </c>
      <c r="E12" s="122" t="s">
        <v>60</v>
      </c>
      <c r="F12" s="123" t="s">
        <v>61</v>
      </c>
    </row>
    <row r="13" spans="2:6" ht="26.25" customHeight="1">
      <c r="B13" s="546"/>
      <c r="C13" s="548"/>
      <c r="D13" s="546"/>
      <c r="E13" s="548"/>
      <c r="F13" s="549"/>
    </row>
    <row r="14" spans="2:6" ht="26.25" customHeight="1">
      <c r="B14" s="547" t="s">
        <v>1058</v>
      </c>
      <c r="C14" s="548" t="s">
        <v>1072</v>
      </c>
      <c r="D14" s="546" t="s">
        <v>1099</v>
      </c>
      <c r="E14" s="548" t="s">
        <v>796</v>
      </c>
      <c r="F14" s="549" t="s">
        <v>1100</v>
      </c>
    </row>
    <row r="15" spans="2:6" ht="26.25" customHeight="1">
      <c r="B15" s="547" t="s">
        <v>1058</v>
      </c>
      <c r="C15" s="548" t="s">
        <v>1072</v>
      </c>
      <c r="D15" s="546" t="s">
        <v>1101</v>
      </c>
      <c r="E15" s="548" t="s">
        <v>796</v>
      </c>
      <c r="F15" s="549" t="s">
        <v>1100</v>
      </c>
    </row>
    <row r="16" spans="2:6" ht="26.25" customHeight="1">
      <c r="B16" s="547"/>
      <c r="C16" s="548"/>
      <c r="D16" s="546"/>
      <c r="E16" s="548"/>
      <c r="F16" s="549"/>
    </row>
    <row r="17" spans="2:6" ht="26.25" customHeight="1">
      <c r="B17" s="547" t="s">
        <v>1059</v>
      </c>
      <c r="C17" s="548" t="s">
        <v>1073</v>
      </c>
      <c r="D17" s="546" t="s">
        <v>1102</v>
      </c>
      <c r="E17" s="548" t="s">
        <v>796</v>
      </c>
      <c r="F17" s="549" t="s">
        <v>1103</v>
      </c>
    </row>
    <row r="18" spans="2:6" ht="26.25" customHeight="1">
      <c r="B18" s="547" t="s">
        <v>1059</v>
      </c>
      <c r="C18" s="548" t="s">
        <v>1073</v>
      </c>
      <c r="D18" s="546" t="s">
        <v>1104</v>
      </c>
      <c r="E18" s="548" t="s">
        <v>796</v>
      </c>
      <c r="F18" s="549" t="s">
        <v>1103</v>
      </c>
    </row>
    <row r="19" spans="2:6" ht="26.25" customHeight="1">
      <c r="B19" s="547" t="s">
        <v>1059</v>
      </c>
      <c r="C19" s="548" t="s">
        <v>1073</v>
      </c>
      <c r="D19" s="546" t="s">
        <v>1105</v>
      </c>
      <c r="E19" s="548" t="s">
        <v>796</v>
      </c>
      <c r="F19" s="549" t="s">
        <v>1103</v>
      </c>
    </row>
    <row r="20" spans="2:6" ht="26.25" customHeight="1">
      <c r="B20" s="547"/>
      <c r="C20" s="548"/>
      <c r="D20" s="546"/>
      <c r="E20" s="548"/>
      <c r="F20" s="549"/>
    </row>
    <row r="21" spans="2:6" ht="26.25" customHeight="1">
      <c r="B21" s="547" t="s">
        <v>1060</v>
      </c>
      <c r="C21" s="548" t="s">
        <v>1074</v>
      </c>
      <c r="D21" s="546" t="s">
        <v>1101</v>
      </c>
      <c r="E21" s="548" t="s">
        <v>1106</v>
      </c>
      <c r="F21" s="549" t="s">
        <v>1107</v>
      </c>
    </row>
    <row r="22" spans="2:6" ht="26.25" customHeight="1">
      <c r="B22" s="547"/>
      <c r="C22" s="548"/>
      <c r="D22" s="546"/>
      <c r="E22" s="548"/>
      <c r="F22" s="549"/>
    </row>
    <row r="23" spans="2:6" ht="26.25" customHeight="1">
      <c r="B23" s="547" t="s">
        <v>1061</v>
      </c>
      <c r="C23" s="548" t="s">
        <v>1075</v>
      </c>
      <c r="D23" s="546" t="s">
        <v>1099</v>
      </c>
      <c r="E23" s="548" t="s">
        <v>879</v>
      </c>
      <c r="F23" s="549" t="s">
        <v>1107</v>
      </c>
    </row>
    <row r="24" spans="2:6" ht="26.25" customHeight="1">
      <c r="B24" s="547"/>
      <c r="C24" s="548"/>
      <c r="D24" s="546"/>
      <c r="E24" s="548"/>
      <c r="F24" s="549"/>
    </row>
    <row r="25" spans="2:6" ht="26.25" customHeight="1">
      <c r="B25" s="547" t="s">
        <v>1062</v>
      </c>
      <c r="C25" s="548" t="s">
        <v>1076</v>
      </c>
      <c r="D25" s="546" t="s">
        <v>1108</v>
      </c>
      <c r="E25" s="548" t="s">
        <v>796</v>
      </c>
      <c r="F25" s="549" t="s">
        <v>1103</v>
      </c>
    </row>
    <row r="26" spans="2:6" ht="26.25" customHeight="1">
      <c r="B26" s="547" t="s">
        <v>1062</v>
      </c>
      <c r="C26" s="548" t="s">
        <v>1077</v>
      </c>
      <c r="D26" s="546" t="s">
        <v>1109</v>
      </c>
      <c r="E26" s="548" t="s">
        <v>879</v>
      </c>
      <c r="F26" s="549" t="s">
        <v>1110</v>
      </c>
    </row>
    <row r="27" spans="2:6" ht="26.25" customHeight="1">
      <c r="B27" s="547" t="s">
        <v>1062</v>
      </c>
      <c r="C27" s="548" t="s">
        <v>1076</v>
      </c>
      <c r="D27" s="546" t="s">
        <v>1109</v>
      </c>
      <c r="E27" s="548" t="s">
        <v>796</v>
      </c>
      <c r="F27" s="549" t="s">
        <v>1103</v>
      </c>
    </row>
    <row r="28" spans="2:6" ht="26.25" customHeight="1">
      <c r="B28" s="547" t="s">
        <v>1062</v>
      </c>
      <c r="C28" s="548" t="s">
        <v>1077</v>
      </c>
      <c r="D28" s="546" t="s">
        <v>1111</v>
      </c>
      <c r="E28" s="548" t="s">
        <v>1025</v>
      </c>
      <c r="F28" s="549" t="s">
        <v>1103</v>
      </c>
    </row>
    <row r="29" spans="2:6" ht="26.25" customHeight="1">
      <c r="B29" s="547" t="s">
        <v>1062</v>
      </c>
      <c r="C29" s="548" t="s">
        <v>1077</v>
      </c>
      <c r="D29" s="546" t="s">
        <v>1111</v>
      </c>
      <c r="E29" s="548" t="s">
        <v>1025</v>
      </c>
      <c r="F29" s="549" t="s">
        <v>1110</v>
      </c>
    </row>
    <row r="30" spans="2:6" ht="26.25" customHeight="1">
      <c r="B30" s="547" t="s">
        <v>1062</v>
      </c>
      <c r="C30" s="548" t="s">
        <v>1078</v>
      </c>
      <c r="D30" s="546" t="s">
        <v>1112</v>
      </c>
      <c r="E30" s="548" t="s">
        <v>1113</v>
      </c>
      <c r="F30" s="549" t="s">
        <v>1103</v>
      </c>
    </row>
    <row r="31" spans="2:6" ht="26.25" customHeight="1">
      <c r="B31" s="547" t="s">
        <v>1062</v>
      </c>
      <c r="C31" s="548" t="s">
        <v>1079</v>
      </c>
      <c r="D31" s="546" t="s">
        <v>1112</v>
      </c>
      <c r="E31" s="548" t="s">
        <v>1114</v>
      </c>
      <c r="F31" s="549" t="s">
        <v>1103</v>
      </c>
    </row>
    <row r="32" spans="2:6" ht="26.25" customHeight="1">
      <c r="B32" s="547" t="s">
        <v>1062</v>
      </c>
      <c r="C32" s="548" t="s">
        <v>1076</v>
      </c>
      <c r="D32" s="546" t="s">
        <v>1108</v>
      </c>
      <c r="E32" s="548" t="s">
        <v>796</v>
      </c>
      <c r="F32" s="549" t="s">
        <v>1103</v>
      </c>
    </row>
    <row r="33" spans="2:6" ht="26.25" customHeight="1">
      <c r="B33" s="547" t="s">
        <v>1062</v>
      </c>
      <c r="C33" s="548" t="s">
        <v>1080</v>
      </c>
      <c r="D33" s="546" t="s">
        <v>1099</v>
      </c>
      <c r="E33" s="548" t="s">
        <v>1114</v>
      </c>
      <c r="F33" s="549" t="s">
        <v>1103</v>
      </c>
    </row>
    <row r="34" spans="2:6" ht="26.25" customHeight="1">
      <c r="B34" s="547" t="s">
        <v>1062</v>
      </c>
      <c r="C34" s="548" t="s">
        <v>1076</v>
      </c>
      <c r="D34" s="546" t="s">
        <v>1102</v>
      </c>
      <c r="E34" s="548" t="s">
        <v>796</v>
      </c>
      <c r="F34" s="549" t="s">
        <v>1103</v>
      </c>
    </row>
    <row r="35" spans="2:6" ht="26.25" customHeight="1">
      <c r="B35" s="547" t="s">
        <v>1062</v>
      </c>
      <c r="C35" s="548" t="s">
        <v>1076</v>
      </c>
      <c r="D35" s="546" t="s">
        <v>1102</v>
      </c>
      <c r="E35" s="548" t="s">
        <v>796</v>
      </c>
      <c r="F35" s="549" t="s">
        <v>1103</v>
      </c>
    </row>
    <row r="36" spans="2:6" ht="26.25" customHeight="1">
      <c r="B36" s="547" t="s">
        <v>1062</v>
      </c>
      <c r="C36" s="548" t="s">
        <v>1080</v>
      </c>
      <c r="D36" s="546" t="s">
        <v>1101</v>
      </c>
      <c r="E36" s="548" t="s">
        <v>1114</v>
      </c>
      <c r="F36" s="549" t="s">
        <v>1103</v>
      </c>
    </row>
    <row r="37" spans="2:6" ht="26.25" customHeight="1">
      <c r="B37" s="547" t="s">
        <v>1062</v>
      </c>
      <c r="C37" s="548" t="s">
        <v>1081</v>
      </c>
      <c r="D37" s="546" t="s">
        <v>1101</v>
      </c>
      <c r="E37" s="548" t="s">
        <v>1115</v>
      </c>
      <c r="F37" s="549" t="s">
        <v>1103</v>
      </c>
    </row>
    <row r="38" spans="2:6" ht="26.25" customHeight="1">
      <c r="B38" s="547"/>
      <c r="C38" s="548"/>
      <c r="D38" s="546"/>
      <c r="E38" s="548"/>
      <c r="F38" s="549"/>
    </row>
    <row r="39" spans="2:6" ht="26.25" customHeight="1">
      <c r="B39" s="547" t="s">
        <v>1063</v>
      </c>
      <c r="C39" s="548" t="s">
        <v>1082</v>
      </c>
      <c r="D39" s="546" t="s">
        <v>1109</v>
      </c>
      <c r="E39" s="548" t="s">
        <v>796</v>
      </c>
      <c r="F39" s="549" t="s">
        <v>1116</v>
      </c>
    </row>
    <row r="40" spans="2:6" ht="26.25" customHeight="1">
      <c r="B40" s="547" t="s">
        <v>1063</v>
      </c>
      <c r="C40" s="548" t="s">
        <v>1083</v>
      </c>
      <c r="D40" s="546" t="s">
        <v>1111</v>
      </c>
      <c r="E40" s="548" t="s">
        <v>1117</v>
      </c>
      <c r="F40" s="549" t="s">
        <v>1103</v>
      </c>
    </row>
    <row r="41" spans="2:6" ht="26.25" customHeight="1">
      <c r="B41" s="547" t="s">
        <v>1063</v>
      </c>
      <c r="C41" s="548" t="s">
        <v>1084</v>
      </c>
      <c r="D41" s="546" t="s">
        <v>1111</v>
      </c>
      <c r="E41" s="548" t="s">
        <v>796</v>
      </c>
      <c r="F41" s="549" t="s">
        <v>1100</v>
      </c>
    </row>
    <row r="42" spans="2:6" ht="26.25" customHeight="1">
      <c r="B42" s="547"/>
      <c r="C42" s="548"/>
      <c r="D42" s="546"/>
      <c r="E42" s="548"/>
      <c r="F42" s="549"/>
    </row>
    <row r="43" spans="2:6" ht="26.25" customHeight="1">
      <c r="B43" s="547" t="s">
        <v>1064</v>
      </c>
      <c r="C43" s="548" t="s">
        <v>1085</v>
      </c>
      <c r="D43" s="546" t="s">
        <v>1109</v>
      </c>
      <c r="E43" s="548" t="s">
        <v>1118</v>
      </c>
      <c r="F43" s="549" t="s">
        <v>1107</v>
      </c>
    </row>
    <row r="44" spans="2:6" ht="26.25" customHeight="1">
      <c r="B44" s="547" t="s">
        <v>1064</v>
      </c>
      <c r="C44" s="548" t="s">
        <v>1086</v>
      </c>
      <c r="D44" s="546" t="s">
        <v>1109</v>
      </c>
      <c r="E44" s="548" t="s">
        <v>1119</v>
      </c>
      <c r="F44" s="549" t="s">
        <v>1110</v>
      </c>
    </row>
    <row r="45" spans="2:6" ht="26.25" customHeight="1">
      <c r="B45" s="547" t="s">
        <v>1064</v>
      </c>
      <c r="C45" s="548" t="s">
        <v>1085</v>
      </c>
      <c r="D45" s="546" t="s">
        <v>1111</v>
      </c>
      <c r="E45" s="548" t="s">
        <v>1118</v>
      </c>
      <c r="F45" s="549" t="s">
        <v>1103</v>
      </c>
    </row>
    <row r="46" spans="2:6" ht="26.25" customHeight="1">
      <c r="B46" s="547" t="s">
        <v>1064</v>
      </c>
      <c r="C46" s="548" t="s">
        <v>1087</v>
      </c>
      <c r="D46" s="546" t="s">
        <v>1120</v>
      </c>
      <c r="E46" s="548" t="s">
        <v>796</v>
      </c>
      <c r="F46" s="549" t="s">
        <v>1103</v>
      </c>
    </row>
    <row r="47" spans="2:6" ht="26.25" customHeight="1">
      <c r="B47" s="547" t="s">
        <v>1064</v>
      </c>
      <c r="C47" s="548" t="s">
        <v>1087</v>
      </c>
      <c r="D47" s="546" t="s">
        <v>1112</v>
      </c>
      <c r="E47" s="548" t="s">
        <v>796</v>
      </c>
      <c r="F47" s="549" t="s">
        <v>1103</v>
      </c>
    </row>
    <row r="48" spans="2:6" ht="26.25" customHeight="1">
      <c r="B48" s="547"/>
      <c r="C48" s="548"/>
      <c r="D48" s="546"/>
      <c r="E48" s="548"/>
      <c r="F48" s="549"/>
    </row>
    <row r="49" spans="2:6" ht="26.25" customHeight="1">
      <c r="B49" s="547" t="s">
        <v>1065</v>
      </c>
      <c r="C49" s="548" t="s">
        <v>1088</v>
      </c>
      <c r="D49" s="546" t="s">
        <v>1109</v>
      </c>
      <c r="E49" s="548" t="s">
        <v>804</v>
      </c>
      <c r="F49" s="549" t="s">
        <v>1110</v>
      </c>
    </row>
    <row r="50" spans="2:6" ht="26.25" customHeight="1">
      <c r="B50" s="547" t="s">
        <v>1065</v>
      </c>
      <c r="C50" s="548" t="s">
        <v>1089</v>
      </c>
      <c r="D50" s="546" t="s">
        <v>1121</v>
      </c>
      <c r="E50" s="548" t="s">
        <v>796</v>
      </c>
      <c r="F50" s="549" t="s">
        <v>1103</v>
      </c>
    </row>
    <row r="51" spans="2:6" ht="26.25" customHeight="1">
      <c r="B51" s="547" t="s">
        <v>1065</v>
      </c>
      <c r="C51" s="548" t="s">
        <v>1089</v>
      </c>
      <c r="D51" s="546" t="s">
        <v>1121</v>
      </c>
      <c r="E51" s="548" t="s">
        <v>796</v>
      </c>
      <c r="F51" s="549" t="s">
        <v>1103</v>
      </c>
    </row>
    <row r="52" spans="2:6" ht="26.25" customHeight="1">
      <c r="B52" s="547" t="s">
        <v>1065</v>
      </c>
      <c r="C52" s="548" t="s">
        <v>1090</v>
      </c>
      <c r="D52" s="546" t="s">
        <v>1120</v>
      </c>
      <c r="E52" s="548" t="s">
        <v>778</v>
      </c>
      <c r="F52" s="549" t="s">
        <v>1110</v>
      </c>
    </row>
    <row r="53" spans="2:6" ht="26.25" customHeight="1">
      <c r="B53" s="547" t="s">
        <v>1065</v>
      </c>
      <c r="C53" s="548" t="s">
        <v>1090</v>
      </c>
      <c r="D53" s="546" t="s">
        <v>1122</v>
      </c>
      <c r="E53" s="548" t="s">
        <v>778</v>
      </c>
      <c r="F53" s="549" t="s">
        <v>1110</v>
      </c>
    </row>
    <row r="54" spans="2:6" ht="26.25" customHeight="1">
      <c r="B54" s="547" t="s">
        <v>1065</v>
      </c>
      <c r="C54" s="548" t="s">
        <v>1091</v>
      </c>
      <c r="D54" s="546" t="s">
        <v>1099</v>
      </c>
      <c r="E54" s="548" t="s">
        <v>804</v>
      </c>
      <c r="F54" s="549" t="s">
        <v>1110</v>
      </c>
    </row>
    <row r="55" spans="2:6" ht="26.25" customHeight="1">
      <c r="B55" s="547" t="s">
        <v>1065</v>
      </c>
      <c r="C55" s="548" t="s">
        <v>1090</v>
      </c>
      <c r="D55" s="546" t="s">
        <v>1101</v>
      </c>
      <c r="E55" s="548" t="s">
        <v>778</v>
      </c>
      <c r="F55" s="549" t="s">
        <v>1110</v>
      </c>
    </row>
    <row r="56" spans="2:6" s="70" customFormat="1" ht="24.75" customHeight="1">
      <c r="B56" s="547" t="s">
        <v>1065</v>
      </c>
      <c r="C56" s="548" t="s">
        <v>1089</v>
      </c>
      <c r="D56" s="546" t="s">
        <v>1123</v>
      </c>
      <c r="E56" s="548" t="s">
        <v>796</v>
      </c>
      <c r="F56" s="549" t="s">
        <v>1103</v>
      </c>
    </row>
    <row r="57" spans="2:6" s="70" customFormat="1" ht="24.75" customHeight="1">
      <c r="B57" s="547"/>
      <c r="C57" s="548"/>
      <c r="D57" s="546"/>
      <c r="E57" s="548"/>
      <c r="F57" s="549"/>
    </row>
    <row r="58" spans="2:6" s="70" customFormat="1" ht="24.75" customHeight="1">
      <c r="B58" s="547" t="s">
        <v>1066</v>
      </c>
      <c r="C58" s="548" t="s">
        <v>1092</v>
      </c>
      <c r="D58" s="546" t="s">
        <v>1121</v>
      </c>
      <c r="E58" s="548" t="s">
        <v>1025</v>
      </c>
      <c r="F58" s="549" t="s">
        <v>1110</v>
      </c>
    </row>
    <row r="59" spans="2:6" s="70" customFormat="1" ht="24.75" customHeight="1">
      <c r="B59" s="547" t="s">
        <v>1066</v>
      </c>
      <c r="C59" s="548" t="s">
        <v>1092</v>
      </c>
      <c r="D59" s="546" t="s">
        <v>1102</v>
      </c>
      <c r="E59" s="548" t="s">
        <v>1025</v>
      </c>
      <c r="F59" s="549" t="s">
        <v>1110</v>
      </c>
    </row>
    <row r="60" spans="2:6" s="70" customFormat="1" ht="24.75" customHeight="1">
      <c r="B60" s="547" t="s">
        <v>1066</v>
      </c>
      <c r="C60" s="548" t="s">
        <v>1093</v>
      </c>
      <c r="D60" s="546" t="s">
        <v>1124</v>
      </c>
      <c r="E60" s="548" t="s">
        <v>804</v>
      </c>
      <c r="F60" s="549" t="s">
        <v>1110</v>
      </c>
    </row>
    <row r="61" spans="2:6" s="70" customFormat="1" ht="24.75" customHeight="1">
      <c r="B61" s="547" t="s">
        <v>1066</v>
      </c>
      <c r="C61" s="548" t="s">
        <v>1092</v>
      </c>
      <c r="D61" s="546" t="s">
        <v>1104</v>
      </c>
      <c r="E61" s="548" t="s">
        <v>1025</v>
      </c>
      <c r="F61" s="549" t="s">
        <v>1110</v>
      </c>
    </row>
    <row r="62" spans="2:6" s="70" customFormat="1" ht="24.75" customHeight="1">
      <c r="B62" s="547"/>
      <c r="C62" s="548"/>
      <c r="D62" s="546"/>
      <c r="E62" s="548"/>
      <c r="F62" s="549"/>
    </row>
    <row r="63" spans="2:6" s="70" customFormat="1" ht="24.75" customHeight="1">
      <c r="B63" s="547" t="s">
        <v>1067</v>
      </c>
      <c r="C63" s="548" t="s">
        <v>1094</v>
      </c>
      <c r="D63" s="546" t="s">
        <v>1109</v>
      </c>
      <c r="E63" s="548" t="s">
        <v>879</v>
      </c>
      <c r="F63" s="549" t="s">
        <v>1110</v>
      </c>
    </row>
    <row r="64" spans="2:6" s="70" customFormat="1" ht="24.75" customHeight="1">
      <c r="B64" s="547" t="s">
        <v>1067</v>
      </c>
      <c r="C64" s="548" t="s">
        <v>1094</v>
      </c>
      <c r="D64" s="546" t="s">
        <v>1109</v>
      </c>
      <c r="E64" s="548" t="s">
        <v>879</v>
      </c>
      <c r="F64" s="549" t="s">
        <v>1110</v>
      </c>
    </row>
    <row r="65" spans="2:6" s="70" customFormat="1" ht="24.75" customHeight="1">
      <c r="B65" s="547" t="s">
        <v>1068</v>
      </c>
      <c r="C65" s="548" t="s">
        <v>1094</v>
      </c>
      <c r="D65" s="546" t="s">
        <v>1120</v>
      </c>
      <c r="E65" s="548" t="s">
        <v>804</v>
      </c>
      <c r="F65" s="549" t="s">
        <v>1110</v>
      </c>
    </row>
    <row r="66" spans="2:6" s="70" customFormat="1" ht="24.75" customHeight="1">
      <c r="B66" s="547" t="s">
        <v>1068</v>
      </c>
      <c r="C66" s="548" t="s">
        <v>1094</v>
      </c>
      <c r="D66" s="546" t="s">
        <v>1112</v>
      </c>
      <c r="E66" s="548" t="s">
        <v>1106</v>
      </c>
      <c r="F66" s="549" t="s">
        <v>1110</v>
      </c>
    </row>
    <row r="67" spans="2:6" s="70" customFormat="1" ht="24.75" customHeight="1">
      <c r="B67" s="547" t="s">
        <v>1068</v>
      </c>
      <c r="C67" s="548" t="s">
        <v>1094</v>
      </c>
      <c r="D67" s="546" t="s">
        <v>1112</v>
      </c>
      <c r="E67" s="548" t="s">
        <v>804</v>
      </c>
      <c r="F67" s="549" t="s">
        <v>1110</v>
      </c>
    </row>
    <row r="68" spans="2:6" s="70" customFormat="1" ht="24.75" customHeight="1">
      <c r="B68" s="547" t="s">
        <v>1068</v>
      </c>
      <c r="C68" s="548" t="s">
        <v>1094</v>
      </c>
      <c r="D68" s="546" t="s">
        <v>1099</v>
      </c>
      <c r="E68" s="548" t="s">
        <v>1106</v>
      </c>
      <c r="F68" s="549" t="s">
        <v>1110</v>
      </c>
    </row>
    <row r="69" spans="2:6" s="70" customFormat="1" ht="24.75" customHeight="1">
      <c r="B69" s="547" t="s">
        <v>1068</v>
      </c>
      <c r="C69" s="548" t="s">
        <v>1094</v>
      </c>
      <c r="D69" s="546" t="s">
        <v>1099</v>
      </c>
      <c r="E69" s="548" t="s">
        <v>879</v>
      </c>
      <c r="F69" s="549" t="s">
        <v>1110</v>
      </c>
    </row>
    <row r="70" spans="2:6" s="70" customFormat="1" ht="24.75" customHeight="1">
      <c r="B70" s="547" t="s">
        <v>1068</v>
      </c>
      <c r="C70" s="548" t="s">
        <v>1094</v>
      </c>
      <c r="D70" s="546" t="s">
        <v>1101</v>
      </c>
      <c r="E70" s="548" t="s">
        <v>879</v>
      </c>
      <c r="F70" s="549" t="s">
        <v>1110</v>
      </c>
    </row>
    <row r="71" spans="2:6" s="70" customFormat="1" ht="24.75" customHeight="1">
      <c r="B71" s="547" t="s">
        <v>1068</v>
      </c>
      <c r="C71" s="548" t="s">
        <v>1094</v>
      </c>
      <c r="D71" s="546" t="s">
        <v>1101</v>
      </c>
      <c r="E71" s="548" t="s">
        <v>1106</v>
      </c>
      <c r="F71" s="549" t="s">
        <v>1110</v>
      </c>
    </row>
    <row r="72" spans="2:6" s="70" customFormat="1" ht="24.75" customHeight="1">
      <c r="B72" s="547" t="s">
        <v>1068</v>
      </c>
      <c r="C72" s="548" t="s">
        <v>1094</v>
      </c>
      <c r="D72" s="546" t="s">
        <v>1101</v>
      </c>
      <c r="E72" s="548" t="s">
        <v>804</v>
      </c>
      <c r="F72" s="549" t="s">
        <v>1110</v>
      </c>
    </row>
    <row r="73" spans="2:6" s="70" customFormat="1" ht="24.75" customHeight="1">
      <c r="B73" s="547"/>
      <c r="C73" s="548"/>
      <c r="D73" s="546"/>
      <c r="E73" s="548"/>
      <c r="F73" s="549"/>
    </row>
    <row r="74" spans="2:6" s="70" customFormat="1" ht="24.75" customHeight="1">
      <c r="B74" s="547" t="s">
        <v>1069</v>
      </c>
      <c r="C74" s="548" t="s">
        <v>1095</v>
      </c>
      <c r="D74" s="546" t="s">
        <v>1123</v>
      </c>
      <c r="E74" s="548" t="s">
        <v>1106</v>
      </c>
      <c r="F74" s="549" t="s">
        <v>1100</v>
      </c>
    </row>
    <row r="75" spans="2:6" s="70" customFormat="1" ht="24.75" customHeight="1">
      <c r="B75" s="547"/>
      <c r="C75" s="548"/>
      <c r="D75" s="546"/>
      <c r="E75" s="548"/>
      <c r="F75" s="549"/>
    </row>
    <row r="76" spans="2:6" s="70" customFormat="1" ht="24.75" customHeight="1">
      <c r="B76" s="547" t="s">
        <v>1070</v>
      </c>
      <c r="C76" s="548" t="s">
        <v>1096</v>
      </c>
      <c r="D76" s="546" t="s">
        <v>1111</v>
      </c>
      <c r="E76" s="548" t="s">
        <v>1025</v>
      </c>
      <c r="F76" s="549" t="s">
        <v>1110</v>
      </c>
    </row>
    <row r="77" spans="2:6" s="70" customFormat="1" ht="24.75" customHeight="1">
      <c r="B77" s="547" t="s">
        <v>1070</v>
      </c>
      <c r="C77" s="548" t="s">
        <v>1097</v>
      </c>
      <c r="D77" s="546" t="s">
        <v>1099</v>
      </c>
      <c r="E77" s="548" t="s">
        <v>1025</v>
      </c>
      <c r="F77" s="549" t="s">
        <v>1110</v>
      </c>
    </row>
    <row r="78" spans="2:6" s="70" customFormat="1" ht="24.75" customHeight="1">
      <c r="B78" s="547"/>
      <c r="C78" s="548"/>
      <c r="D78" s="546"/>
      <c r="E78" s="548"/>
      <c r="F78" s="549"/>
    </row>
    <row r="79" spans="2:6" s="70" customFormat="1" ht="24.75" customHeight="1">
      <c r="B79" s="547" t="s">
        <v>1071</v>
      </c>
      <c r="C79" s="546" t="s">
        <v>1098</v>
      </c>
      <c r="D79" s="546" t="s">
        <v>1109</v>
      </c>
      <c r="E79" s="548" t="s">
        <v>1125</v>
      </c>
      <c r="F79" s="549" t="s">
        <v>1110</v>
      </c>
    </row>
    <row r="80" spans="2:6" s="70" customFormat="1" ht="24.75" customHeight="1">
      <c r="B80" s="547" t="s">
        <v>1071</v>
      </c>
      <c r="C80" s="546" t="s">
        <v>1098</v>
      </c>
      <c r="D80" s="546" t="s">
        <v>1112</v>
      </c>
      <c r="E80" s="548" t="s">
        <v>1119</v>
      </c>
      <c r="F80" s="549" t="s">
        <v>1103</v>
      </c>
    </row>
    <row r="84" spans="2:3" ht="12.75" hidden="1">
      <c r="B84" s="69" t="s">
        <v>293</v>
      </c>
      <c r="C84" s="69">
        <f>COUNTA(#REF!)</f>
        <v>1</v>
      </c>
    </row>
    <row r="85" ht="12.75" hidden="1"/>
    <row r="86" spans="2:3" ht="12.75" hidden="1">
      <c r="B86" s="69" t="s">
        <v>280</v>
      </c>
      <c r="C86" s="69">
        <f>COUNTA(#REF!)</f>
        <v>1</v>
      </c>
    </row>
    <row r="87" ht="12.75" hidden="1"/>
    <row r="88" spans="1:6" ht="12.75">
      <c r="A88" s="550" t="s">
        <v>581</v>
      </c>
      <c r="B88" s="550"/>
      <c r="C88" s="550"/>
      <c r="D88" s="550"/>
      <c r="E88" s="550"/>
      <c r="F88" s="550"/>
    </row>
    <row r="89" ht="12.75"/>
    <row r="90" ht="12.75"/>
    <row r="91" spans="1:6" ht="38.25" customHeight="1">
      <c r="A91" s="551" t="s">
        <v>582</v>
      </c>
      <c r="B91" s="551"/>
      <c r="C91" s="551"/>
      <c r="D91" s="551"/>
      <c r="E91" s="551"/>
      <c r="F91" s="551"/>
    </row>
    <row r="92" ht="12.75"/>
    <row r="93" ht="12.75"/>
    <row r="94" spans="1:6" ht="12.75">
      <c r="A94" s="552" t="s">
        <v>583</v>
      </c>
      <c r="B94" s="552"/>
      <c r="C94" s="552"/>
      <c r="D94" s="552"/>
      <c r="E94" s="552"/>
      <c r="F94" s="552"/>
    </row>
  </sheetData>
  <sheetProtection/>
  <mergeCells count="4">
    <mergeCell ref="E3:F3"/>
    <mergeCell ref="A88:F88"/>
    <mergeCell ref="A91:F91"/>
    <mergeCell ref="A94:F94"/>
  </mergeCells>
  <printOptions horizontalCentered="1"/>
  <pageMargins left="0.7874015748031497" right="0.5905511811023623" top="0.984251968503937" bottom="0.7874015748031497" header="0.3937007874015748" footer="0.3937007874015748"/>
  <pageSetup fitToHeight="0" fitToWidth="1" horizontalDpi="600" verticalDpi="600" orientation="portrait" scale="61" r:id="rId2"/>
  <headerFooter alignWithMargins="0">
    <oddFooter>&amp;C&amp;12 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47"/>
  <sheetViews>
    <sheetView showGridLines="0" zoomScale="70" zoomScaleNormal="70" zoomScaleSheetLayoutView="85" zoomScalePageLayoutView="55" workbookViewId="0" topLeftCell="A1">
      <selection activeCell="J25" sqref="J25"/>
    </sheetView>
  </sheetViews>
  <sheetFormatPr defaultColWidth="11.421875" defaultRowHeight="12.75"/>
  <cols>
    <col min="1" max="1" width="31.7109375" style="69" customWidth="1"/>
    <col min="2" max="2" width="11.421875" style="69" customWidth="1"/>
    <col min="3" max="3" width="48.421875" style="69" customWidth="1"/>
    <col min="4" max="5" width="12.421875" style="69" customWidth="1"/>
    <col min="6" max="6" width="17.28125" style="69" customWidth="1"/>
    <col min="7" max="7" width="13.28125" style="69" customWidth="1"/>
    <col min="8" max="16384" width="11.421875" style="69" customWidth="1"/>
  </cols>
  <sheetData>
    <row r="2" spans="1:7" s="337" customFormat="1" ht="24" customHeight="1">
      <c r="A2" s="344" t="s">
        <v>22</v>
      </c>
      <c r="B2" s="342"/>
      <c r="C2" s="342"/>
      <c r="D2" s="342"/>
      <c r="E2" s="342"/>
      <c r="F2" s="342"/>
      <c r="G2" s="342"/>
    </row>
    <row r="3" spans="1:5" ht="18.75" customHeight="1">
      <c r="A3" s="68"/>
      <c r="B3" s="68"/>
      <c r="C3" s="68"/>
      <c r="D3" s="68"/>
      <c r="E3" s="68"/>
    </row>
    <row r="4" spans="1:7" s="75" customFormat="1" ht="24" customHeight="1">
      <c r="A4" s="72" t="s">
        <v>71</v>
      </c>
      <c r="B4" s="72"/>
      <c r="C4" s="72"/>
      <c r="D4" s="72"/>
      <c r="E4" s="72"/>
      <c r="F4" s="72"/>
      <c r="G4" s="72"/>
    </row>
    <row r="5" spans="1:7" s="75" customFormat="1" ht="24" customHeight="1">
      <c r="A5" s="72" t="s">
        <v>70</v>
      </c>
      <c r="B5" s="72"/>
      <c r="C5" s="134"/>
      <c r="D5" s="72"/>
      <c r="E5" s="72"/>
      <c r="F5" s="72"/>
      <c r="G5" s="72"/>
    </row>
    <row r="6" spans="6:7" ht="24" customHeight="1">
      <c r="F6" s="574" t="s">
        <v>577</v>
      </c>
      <c r="G6" s="575"/>
    </row>
    <row r="7" ht="15.75" customHeight="1">
      <c r="F7" s="69" t="s">
        <v>340</v>
      </c>
    </row>
    <row r="8" spans="1:7" s="332" customFormat="1" ht="24" customHeight="1">
      <c r="A8" s="415" t="s">
        <v>339</v>
      </c>
      <c r="B8" s="329"/>
      <c r="C8" s="340"/>
      <c r="D8" s="329"/>
      <c r="E8" s="416"/>
      <c r="F8" s="329"/>
      <c r="G8" s="341"/>
    </row>
    <row r="9" spans="1:7" s="332" customFormat="1" ht="16.5" customHeight="1">
      <c r="A9" s="326" t="s">
        <v>695</v>
      </c>
      <c r="B9" s="329"/>
      <c r="C9" s="329"/>
      <c r="D9" s="329"/>
      <c r="E9" s="329"/>
      <c r="F9" s="329"/>
      <c r="G9" s="329"/>
    </row>
    <row r="10" spans="4:7" ht="18.75" customHeight="1">
      <c r="D10" s="133"/>
      <c r="E10" s="133"/>
      <c r="F10" s="133"/>
      <c r="G10" s="133"/>
    </row>
    <row r="11" spans="1:7" ht="63" customHeight="1">
      <c r="A11" s="132" t="s">
        <v>69</v>
      </c>
      <c r="B11" s="131" t="s">
        <v>68</v>
      </c>
      <c r="C11" s="130" t="s">
        <v>67</v>
      </c>
      <c r="D11" s="129" t="s">
        <v>66</v>
      </c>
      <c r="E11" s="128" t="s">
        <v>65</v>
      </c>
      <c r="F11" s="128" t="s">
        <v>64</v>
      </c>
      <c r="G11" s="128" t="s">
        <v>63</v>
      </c>
    </row>
    <row r="12" spans="1:7" ht="22.5" customHeight="1">
      <c r="A12" s="538" t="s">
        <v>1049</v>
      </c>
      <c r="B12" s="539">
        <v>2</v>
      </c>
      <c r="C12" s="540" t="s">
        <v>1050</v>
      </c>
      <c r="D12" s="441">
        <v>40</v>
      </c>
      <c r="E12" s="441">
        <v>24</v>
      </c>
      <c r="F12" s="442">
        <f>D12/E12</f>
        <v>1.6666666666666667</v>
      </c>
      <c r="G12" s="440">
        <v>64</v>
      </c>
    </row>
    <row r="13" spans="1:7" ht="22.5" customHeight="1">
      <c r="A13" s="538" t="s">
        <v>322</v>
      </c>
      <c r="B13" s="539">
        <v>2</v>
      </c>
      <c r="C13" s="540" t="s">
        <v>1051</v>
      </c>
      <c r="D13" s="544">
        <v>27</v>
      </c>
      <c r="E13" s="544">
        <v>2</v>
      </c>
      <c r="F13" s="442">
        <f aca="true" t="shared" si="0" ref="F13:F21">D13/E13</f>
        <v>13.5</v>
      </c>
      <c r="G13" s="545">
        <v>18</v>
      </c>
    </row>
    <row r="14" spans="1:7" ht="22.5" customHeight="1">
      <c r="A14" s="538" t="s">
        <v>1052</v>
      </c>
      <c r="B14" s="539">
        <v>1</v>
      </c>
      <c r="C14" s="540" t="s">
        <v>1051</v>
      </c>
      <c r="D14" s="444">
        <v>82</v>
      </c>
      <c r="E14" s="444">
        <v>2</v>
      </c>
      <c r="F14" s="442">
        <f t="shared" si="0"/>
        <v>41</v>
      </c>
      <c r="G14" s="440">
        <v>18</v>
      </c>
    </row>
    <row r="15" spans="1:7" ht="22.5" customHeight="1">
      <c r="A15" s="538" t="s">
        <v>323</v>
      </c>
      <c r="B15" s="539">
        <v>3</v>
      </c>
      <c r="C15" s="540" t="s">
        <v>1051</v>
      </c>
      <c r="D15" s="444">
        <v>76</v>
      </c>
      <c r="E15" s="444">
        <v>2</v>
      </c>
      <c r="F15" s="442">
        <f t="shared" si="0"/>
        <v>38</v>
      </c>
      <c r="G15" s="443">
        <v>18</v>
      </c>
    </row>
    <row r="16" spans="1:7" ht="22.5" customHeight="1">
      <c r="A16" s="538" t="s">
        <v>321</v>
      </c>
      <c r="B16" s="539">
        <v>1</v>
      </c>
      <c r="C16" s="540" t="s">
        <v>1051</v>
      </c>
      <c r="D16" s="444">
        <v>0</v>
      </c>
      <c r="E16" s="444">
        <v>6</v>
      </c>
      <c r="F16" s="442">
        <f t="shared" si="0"/>
        <v>0</v>
      </c>
      <c r="G16" s="443">
        <v>12</v>
      </c>
    </row>
    <row r="17" spans="1:7" ht="22.5" customHeight="1">
      <c r="A17" s="538" t="s">
        <v>324</v>
      </c>
      <c r="B17" s="539">
        <v>1</v>
      </c>
      <c r="C17" s="540" t="s">
        <v>1053</v>
      </c>
      <c r="D17" s="444">
        <v>70</v>
      </c>
      <c r="E17" s="444">
        <v>4</v>
      </c>
      <c r="F17" s="442">
        <f t="shared" si="0"/>
        <v>17.5</v>
      </c>
      <c r="G17" s="443">
        <v>12</v>
      </c>
    </row>
    <row r="18" spans="1:7" ht="22.5" customHeight="1">
      <c r="A18" s="541" t="s">
        <v>323</v>
      </c>
      <c r="B18" s="542">
        <v>1</v>
      </c>
      <c r="C18" s="540" t="s">
        <v>1054</v>
      </c>
      <c r="D18" s="444">
        <v>70</v>
      </c>
      <c r="E18" s="444">
        <v>4</v>
      </c>
      <c r="F18" s="442">
        <f t="shared" si="0"/>
        <v>17.5</v>
      </c>
      <c r="G18" s="443">
        <v>12</v>
      </c>
    </row>
    <row r="19" spans="1:7" ht="22.5" customHeight="1">
      <c r="A19" s="541" t="s">
        <v>325</v>
      </c>
      <c r="B19" s="542">
        <v>1</v>
      </c>
      <c r="C19" s="540" t="s">
        <v>1053</v>
      </c>
      <c r="D19" s="544">
        <v>70</v>
      </c>
      <c r="E19" s="544">
        <v>4</v>
      </c>
      <c r="F19" s="442">
        <f t="shared" si="0"/>
        <v>17.5</v>
      </c>
      <c r="G19" s="545">
        <v>12</v>
      </c>
    </row>
    <row r="20" spans="1:7" ht="22.5" customHeight="1">
      <c r="A20" s="541" t="s">
        <v>1055</v>
      </c>
      <c r="B20" s="542">
        <v>1</v>
      </c>
      <c r="C20" s="543" t="s">
        <v>1056</v>
      </c>
      <c r="D20" s="544">
        <v>83</v>
      </c>
      <c r="E20" s="544">
        <v>3</v>
      </c>
      <c r="F20" s="442">
        <f t="shared" si="0"/>
        <v>27.666666666666668</v>
      </c>
      <c r="G20" s="545">
        <v>104</v>
      </c>
    </row>
    <row r="21" spans="1:7" ht="22.5" customHeight="1">
      <c r="A21" s="541" t="s">
        <v>1057</v>
      </c>
      <c r="B21" s="542">
        <v>1</v>
      </c>
      <c r="C21" s="543" t="s">
        <v>1056</v>
      </c>
      <c r="D21" s="544">
        <v>131</v>
      </c>
      <c r="E21" s="544">
        <v>32</v>
      </c>
      <c r="F21" s="442">
        <f t="shared" si="0"/>
        <v>4.09375</v>
      </c>
      <c r="G21" s="545">
        <v>104</v>
      </c>
    </row>
    <row r="22" spans="1:7" ht="22.5" customHeight="1">
      <c r="A22" s="306"/>
      <c r="B22" s="306"/>
      <c r="C22" s="445"/>
      <c r="D22" s="305"/>
      <c r="E22" s="305"/>
      <c r="F22" s="202"/>
      <c r="G22" s="306"/>
    </row>
    <row r="23" spans="1:7" ht="22.5" customHeight="1">
      <c r="A23" s="306"/>
      <c r="B23" s="306"/>
      <c r="C23" s="307"/>
      <c r="D23" s="305"/>
      <c r="E23" s="305"/>
      <c r="F23" s="202"/>
      <c r="G23" s="306"/>
    </row>
    <row r="24" spans="1:7" ht="22.5" customHeight="1">
      <c r="A24" s="306"/>
      <c r="B24" s="306"/>
      <c r="C24" s="307"/>
      <c r="D24" s="305"/>
      <c r="E24" s="305"/>
      <c r="F24" s="202"/>
      <c r="G24" s="306"/>
    </row>
    <row r="25" spans="1:7" ht="22.5" customHeight="1">
      <c r="A25" s="306"/>
      <c r="B25" s="306"/>
      <c r="C25" s="307"/>
      <c r="D25" s="305"/>
      <c r="E25" s="305"/>
      <c r="F25" s="202"/>
      <c r="G25" s="306"/>
    </row>
    <row r="26" spans="1:7" ht="22.5" customHeight="1">
      <c r="A26" s="306"/>
      <c r="B26" s="306"/>
      <c r="C26" s="307"/>
      <c r="D26" s="305"/>
      <c r="E26" s="305"/>
      <c r="F26" s="202"/>
      <c r="G26" s="306"/>
    </row>
    <row r="27" spans="1:7" ht="22.5" customHeight="1">
      <c r="A27" s="306"/>
      <c r="B27" s="306"/>
      <c r="C27" s="307"/>
      <c r="D27" s="305"/>
      <c r="E27" s="305"/>
      <c r="F27" s="202"/>
      <c r="G27" s="306"/>
    </row>
    <row r="28" spans="1:7" ht="22.5" customHeight="1">
      <c r="A28" s="306"/>
      <c r="B28" s="306"/>
      <c r="C28" s="307"/>
      <c r="D28" s="305"/>
      <c r="E28" s="305"/>
      <c r="F28" s="202"/>
      <c r="G28" s="306"/>
    </row>
    <row r="29" spans="1:7" ht="22.5" customHeight="1">
      <c r="A29" s="306"/>
      <c r="B29" s="306"/>
      <c r="C29" s="307"/>
      <c r="D29" s="305"/>
      <c r="E29" s="305"/>
      <c r="F29" s="202"/>
      <c r="G29" s="306"/>
    </row>
    <row r="30" spans="1:7" ht="22.5" customHeight="1">
      <c r="A30" s="306"/>
      <c r="B30" s="306"/>
      <c r="C30" s="307"/>
      <c r="D30" s="305"/>
      <c r="E30" s="305"/>
      <c r="F30" s="202"/>
      <c r="G30" s="306"/>
    </row>
    <row r="31" spans="1:7" ht="22.5" customHeight="1">
      <c r="A31" s="306"/>
      <c r="B31" s="306"/>
      <c r="C31" s="307"/>
      <c r="D31" s="305"/>
      <c r="E31" s="305"/>
      <c r="F31" s="202"/>
      <c r="G31" s="306"/>
    </row>
    <row r="32" spans="1:7" ht="22.5" customHeight="1">
      <c r="A32" s="306"/>
      <c r="B32" s="306"/>
      <c r="C32" s="307"/>
      <c r="D32" s="305"/>
      <c r="E32" s="305"/>
      <c r="F32" s="202"/>
      <c r="G32" s="306"/>
    </row>
    <row r="33" spans="1:7" ht="22.5" customHeight="1">
      <c r="A33" s="306"/>
      <c r="B33" s="306"/>
      <c r="C33" s="307"/>
      <c r="D33" s="305"/>
      <c r="E33" s="305"/>
      <c r="F33" s="202"/>
      <c r="G33" s="306"/>
    </row>
    <row r="34" spans="1:7" ht="22.5" customHeight="1">
      <c r="A34" s="127" t="s">
        <v>62</v>
      </c>
      <c r="B34" s="409">
        <f>SUM(B12:B33)</f>
        <v>14</v>
      </c>
      <c r="C34" s="126"/>
      <c r="D34" s="408">
        <f>SUM(D12:D33)</f>
        <v>649</v>
      </c>
      <c r="E34" s="408">
        <f>SUM(E12:E33)</f>
        <v>83</v>
      </c>
      <c r="F34" s="125"/>
      <c r="G34" s="124"/>
    </row>
    <row r="37" ht="12.75" hidden="1"/>
    <row r="38" spans="1:2" ht="12.75" hidden="1">
      <c r="A38" s="204" t="s">
        <v>280</v>
      </c>
      <c r="B38" s="69">
        <v>13</v>
      </c>
    </row>
    <row r="41" spans="1:7" ht="12.75">
      <c r="A41" s="550" t="s">
        <v>581</v>
      </c>
      <c r="B41" s="550"/>
      <c r="C41" s="550"/>
      <c r="D41" s="550"/>
      <c r="E41" s="550"/>
      <c r="F41" s="550"/>
      <c r="G41" s="550"/>
    </row>
    <row r="42" ht="12.75"/>
    <row r="43" ht="12.75"/>
    <row r="44" spans="1:7" ht="38.25" customHeight="1">
      <c r="A44" s="551" t="s">
        <v>582</v>
      </c>
      <c r="B44" s="551"/>
      <c r="C44" s="551"/>
      <c r="D44" s="551"/>
      <c r="E44" s="551"/>
      <c r="F44" s="551"/>
      <c r="G44" s="551"/>
    </row>
    <row r="45" ht="12.75"/>
    <row r="46" ht="12.75"/>
    <row r="47" spans="1:7" ht="12.75">
      <c r="A47" s="552" t="s">
        <v>583</v>
      </c>
      <c r="B47" s="552"/>
      <c r="C47" s="552"/>
      <c r="D47" s="552"/>
      <c r="E47" s="552"/>
      <c r="F47" s="552"/>
      <c r="G47" s="552"/>
    </row>
  </sheetData>
  <sheetProtection/>
  <mergeCells count="4">
    <mergeCell ref="F6:G6"/>
    <mergeCell ref="A41:G41"/>
    <mergeCell ref="A44:G44"/>
    <mergeCell ref="A47:G47"/>
  </mergeCells>
  <printOptions horizontalCentered="1"/>
  <pageMargins left="0.7874015748031497" right="0.5905511811023623" top="0.7874015748031497" bottom="0.1968503937007874" header="0.3937007874015748" footer="0.3937007874015748"/>
  <pageSetup fitToHeight="0" fitToWidth="1" horizontalDpi="600" verticalDpi="600" orientation="portrait" scale="63" r:id="rId2"/>
  <headerFooter alignWithMargins="0"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showGridLines="0" zoomScale="115" zoomScaleNormal="115" workbookViewId="0" topLeftCell="A16">
      <selection activeCell="W21" sqref="W21"/>
    </sheetView>
  </sheetViews>
  <sheetFormatPr defaultColWidth="11.421875" defaultRowHeight="12.75"/>
  <cols>
    <col min="1" max="1" width="28.28125" style="69" customWidth="1"/>
    <col min="2" max="2" width="11.421875" style="69" customWidth="1"/>
    <col min="3" max="3" width="32.140625" style="69" customWidth="1"/>
    <col min="4" max="5" width="12.7109375" style="69" customWidth="1"/>
    <col min="6" max="6" width="11.421875" style="69" customWidth="1"/>
    <col min="7" max="7" width="26.8515625" style="69" customWidth="1"/>
    <col min="8" max="16384" width="11.421875" style="69" customWidth="1"/>
  </cols>
  <sheetData>
    <row r="2" spans="1:8" ht="19.5">
      <c r="A2" s="135" t="s">
        <v>22</v>
      </c>
      <c r="B2" s="68"/>
      <c r="C2" s="68"/>
      <c r="D2" s="68"/>
      <c r="E2" s="68"/>
      <c r="F2" s="68"/>
      <c r="G2" s="68"/>
      <c r="H2" s="68"/>
    </row>
    <row r="4" spans="1:8" ht="15.75">
      <c r="A4" s="72" t="s">
        <v>83</v>
      </c>
      <c r="B4" s="68"/>
      <c r="C4" s="68"/>
      <c r="D4" s="68"/>
      <c r="E4" s="68"/>
      <c r="F4" s="68"/>
      <c r="G4" s="68"/>
      <c r="H4" s="68"/>
    </row>
    <row r="6" spans="1:8" ht="15.75">
      <c r="A6" s="72" t="s">
        <v>84</v>
      </c>
      <c r="B6" s="68"/>
      <c r="C6" s="154"/>
      <c r="D6" s="154"/>
      <c r="E6" s="154"/>
      <c r="F6" s="154"/>
      <c r="G6" s="68"/>
      <c r="H6" s="68"/>
    </row>
    <row r="7" spans="7:17" ht="12.75">
      <c r="G7" s="432" t="s">
        <v>577</v>
      </c>
      <c r="Q7" s="69" t="s">
        <v>340</v>
      </c>
    </row>
    <row r="9" spans="1:7" s="332" customFormat="1" ht="18" customHeight="1">
      <c r="A9" s="326" t="s">
        <v>580</v>
      </c>
      <c r="B9" s="329"/>
      <c r="C9" s="329"/>
      <c r="D9" s="329"/>
      <c r="E9" s="329"/>
      <c r="F9" s="329"/>
      <c r="G9" s="416" t="s">
        <v>418</v>
      </c>
    </row>
    <row r="10" s="332" customFormat="1" ht="12.75"/>
    <row r="12" spans="1:7" ht="38.25" customHeight="1">
      <c r="A12" s="155" t="s">
        <v>85</v>
      </c>
      <c r="B12" s="156"/>
      <c r="C12" s="155" t="s">
        <v>86</v>
      </c>
      <c r="D12" s="155" t="s">
        <v>370</v>
      </c>
      <c r="E12" s="132" t="s">
        <v>371</v>
      </c>
      <c r="F12" s="155" t="s">
        <v>87</v>
      </c>
      <c r="G12" s="157" t="s">
        <v>88</v>
      </c>
    </row>
    <row r="13" spans="1:7" ht="39.75" customHeight="1">
      <c r="A13" s="576" t="s">
        <v>341</v>
      </c>
      <c r="B13" s="577"/>
      <c r="C13" s="423" t="s">
        <v>328</v>
      </c>
      <c r="D13" s="423">
        <v>15</v>
      </c>
      <c r="E13" s="423">
        <v>14</v>
      </c>
      <c r="F13" s="423" t="s">
        <v>329</v>
      </c>
      <c r="G13" s="424" t="s">
        <v>330</v>
      </c>
    </row>
    <row r="14" spans="1:7" ht="39.75" customHeight="1">
      <c r="A14" s="576" t="s">
        <v>342</v>
      </c>
      <c r="B14" s="577"/>
      <c r="C14" s="423" t="s">
        <v>328</v>
      </c>
      <c r="D14" s="423">
        <v>19</v>
      </c>
      <c r="E14" s="423">
        <v>19</v>
      </c>
      <c r="F14" s="423" t="s">
        <v>329</v>
      </c>
      <c r="G14" s="424" t="s">
        <v>330</v>
      </c>
    </row>
    <row r="15" spans="1:7" ht="39.75" customHeight="1">
      <c r="A15" s="576" t="s">
        <v>343</v>
      </c>
      <c r="B15" s="577"/>
      <c r="C15" s="423" t="s">
        <v>328</v>
      </c>
      <c r="D15" s="423">
        <v>22</v>
      </c>
      <c r="E15" s="423">
        <v>20</v>
      </c>
      <c r="F15" s="423" t="s">
        <v>329</v>
      </c>
      <c r="G15" s="424" t="s">
        <v>330</v>
      </c>
    </row>
    <row r="16" spans="1:7" ht="39.75" customHeight="1">
      <c r="A16" s="576" t="s">
        <v>344</v>
      </c>
      <c r="B16" s="577"/>
      <c r="C16" s="423" t="s">
        <v>328</v>
      </c>
      <c r="D16" s="423">
        <v>21</v>
      </c>
      <c r="E16" s="423">
        <v>21</v>
      </c>
      <c r="F16" s="423" t="s">
        <v>329</v>
      </c>
      <c r="G16" s="424" t="s">
        <v>330</v>
      </c>
    </row>
    <row r="17" spans="1:7" ht="39.75" customHeight="1">
      <c r="A17" s="576" t="s">
        <v>345</v>
      </c>
      <c r="B17" s="577"/>
      <c r="C17" s="423" t="s">
        <v>328</v>
      </c>
      <c r="D17" s="425">
        <v>24</v>
      </c>
      <c r="E17" s="425">
        <v>24</v>
      </c>
      <c r="F17" s="425" t="s">
        <v>331</v>
      </c>
      <c r="G17" s="424" t="s">
        <v>332</v>
      </c>
    </row>
    <row r="18" spans="1:7" ht="39.75" customHeight="1">
      <c r="A18" s="576" t="s">
        <v>346</v>
      </c>
      <c r="B18" s="577"/>
      <c r="C18" s="423" t="s">
        <v>328</v>
      </c>
      <c r="D18" s="425">
        <v>16</v>
      </c>
      <c r="E18" s="425">
        <v>16</v>
      </c>
      <c r="F18" s="425" t="s">
        <v>331</v>
      </c>
      <c r="G18" s="424" t="s">
        <v>332</v>
      </c>
    </row>
    <row r="19" spans="1:7" ht="34.5" customHeight="1">
      <c r="A19" s="487" t="s">
        <v>422</v>
      </c>
      <c r="B19" s="307"/>
      <c r="C19" s="305"/>
      <c r="D19" s="305"/>
      <c r="E19" s="305"/>
      <c r="F19" s="305"/>
      <c r="G19" s="306"/>
    </row>
    <row r="20" spans="1:7" ht="34.5" customHeight="1">
      <c r="A20" s="576" t="s">
        <v>423</v>
      </c>
      <c r="B20" s="577"/>
      <c r="C20" s="423" t="s">
        <v>328</v>
      </c>
      <c r="D20" s="425">
        <v>20</v>
      </c>
      <c r="E20" s="425">
        <v>14</v>
      </c>
      <c r="F20" s="423" t="s">
        <v>329</v>
      </c>
      <c r="G20" s="424" t="s">
        <v>330</v>
      </c>
    </row>
    <row r="21" spans="1:7" ht="34.5" customHeight="1">
      <c r="A21" s="576" t="s">
        <v>424</v>
      </c>
      <c r="B21" s="577"/>
      <c r="C21" s="423" t="s">
        <v>328</v>
      </c>
      <c r="D21" s="425">
        <v>12</v>
      </c>
      <c r="E21" s="425">
        <v>10</v>
      </c>
      <c r="F21" s="423" t="s">
        <v>329</v>
      </c>
      <c r="G21" s="424" t="s">
        <v>330</v>
      </c>
    </row>
    <row r="22" spans="1:7" ht="34.5" customHeight="1">
      <c r="A22" s="576" t="s">
        <v>425</v>
      </c>
      <c r="B22" s="577"/>
      <c r="C22" s="423" t="s">
        <v>328</v>
      </c>
      <c r="D22" s="425">
        <v>21</v>
      </c>
      <c r="E22" s="425">
        <v>21</v>
      </c>
      <c r="F22" s="423" t="s">
        <v>329</v>
      </c>
      <c r="G22" s="424" t="s">
        <v>330</v>
      </c>
    </row>
    <row r="23" spans="1:7" ht="34.5" customHeight="1">
      <c r="A23" s="576" t="s">
        <v>426</v>
      </c>
      <c r="B23" s="577"/>
      <c r="C23" s="423" t="s">
        <v>328</v>
      </c>
      <c r="D23" s="425">
        <v>20</v>
      </c>
      <c r="E23" s="425">
        <v>20</v>
      </c>
      <c r="F23" s="423" t="s">
        <v>329</v>
      </c>
      <c r="G23" s="424" t="s">
        <v>330</v>
      </c>
    </row>
    <row r="24" spans="1:7" ht="34.5" customHeight="1">
      <c r="A24" s="576" t="s">
        <v>345</v>
      </c>
      <c r="B24" s="577"/>
      <c r="C24" s="423" t="s">
        <v>328</v>
      </c>
      <c r="D24" s="425">
        <v>26</v>
      </c>
      <c r="E24" s="425">
        <v>26</v>
      </c>
      <c r="F24" s="425" t="s">
        <v>331</v>
      </c>
      <c r="G24" s="424" t="s">
        <v>332</v>
      </c>
    </row>
    <row r="25" spans="1:7" ht="34.5" customHeight="1">
      <c r="A25" s="576" t="s">
        <v>346</v>
      </c>
      <c r="B25" s="577"/>
      <c r="C25" s="423" t="s">
        <v>328</v>
      </c>
      <c r="D25" s="425">
        <v>15</v>
      </c>
      <c r="E25" s="425">
        <v>15</v>
      </c>
      <c r="F25" s="425" t="s">
        <v>331</v>
      </c>
      <c r="G25" s="424" t="s">
        <v>332</v>
      </c>
    </row>
    <row r="26" spans="1:7" ht="34.5" customHeight="1">
      <c r="A26" s="576"/>
      <c r="B26" s="577"/>
      <c r="C26" s="305"/>
      <c r="D26" s="305"/>
      <c r="E26" s="305"/>
      <c r="F26" s="305"/>
      <c r="G26" s="306"/>
    </row>
    <row r="27" spans="1:7" ht="34.5" customHeight="1">
      <c r="A27" s="576"/>
      <c r="B27" s="577"/>
      <c r="C27" s="305"/>
      <c r="D27" s="305"/>
      <c r="E27" s="305"/>
      <c r="F27" s="305"/>
      <c r="G27" s="306"/>
    </row>
    <row r="28" spans="1:7" ht="34.5" customHeight="1">
      <c r="A28" s="578" t="s">
        <v>15</v>
      </c>
      <c r="B28" s="579"/>
      <c r="C28" s="203"/>
      <c r="D28" s="203">
        <f>SUM(D13:D27)</f>
        <v>231</v>
      </c>
      <c r="E28" s="203">
        <f>SUM(E13:E27)</f>
        <v>220</v>
      </c>
      <c r="F28" s="158"/>
      <c r="G28" s="124"/>
    </row>
    <row r="29" ht="12.75">
      <c r="A29" s="74" t="s">
        <v>254</v>
      </c>
    </row>
    <row r="32" spans="1:2" ht="12.75">
      <c r="A32" s="69" t="s">
        <v>290</v>
      </c>
      <c r="B32" s="69">
        <f>COUNTA(A13:B18)+COUNTA(A20:B25)</f>
        <v>12</v>
      </c>
    </row>
  </sheetData>
  <sheetProtection/>
  <mergeCells count="15"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27:B27"/>
    <mergeCell ref="A23:B23"/>
    <mergeCell ref="A24:B24"/>
    <mergeCell ref="A25:B25"/>
    <mergeCell ref="A26:B26"/>
    <mergeCell ref="A28:B28"/>
  </mergeCells>
  <printOptions horizontalCentered="1" verticalCentered="1"/>
  <pageMargins left="0.7874015748031497" right="0.5905511811023623" top="0.7874015748031497" bottom="2.3228346456692917" header="0.3937007874015748" footer="0.3937007874015748"/>
  <pageSetup fitToHeight="0" fitToWidth="1" horizontalDpi="600" verticalDpi="600" orientation="portrait" scale="68" r:id="rId2"/>
  <headerFooter alignWithMargins="0">
    <oddFooter>&amp;C&amp;12 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showGridLines="0" zoomScale="75" zoomScaleNormal="75" zoomScalePageLayoutView="0" workbookViewId="0" topLeftCell="A1">
      <selection activeCell="D15" sqref="D15"/>
    </sheetView>
  </sheetViews>
  <sheetFormatPr defaultColWidth="11.421875" defaultRowHeight="12.75"/>
  <cols>
    <col min="1" max="1" width="31.7109375" style="0" customWidth="1"/>
    <col min="2" max="9" width="3.140625" style="0" customWidth="1"/>
    <col min="10" max="15" width="4.28125" style="0" customWidth="1"/>
    <col min="16" max="16" width="13.28125" style="0" customWidth="1"/>
    <col min="17" max="17" width="11.57421875" style="0" customWidth="1"/>
    <col min="18" max="247" width="7.7109375" style="0" customWidth="1"/>
  </cols>
  <sheetData>
    <row r="3" spans="1:17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0"/>
      <c r="K3" s="20"/>
      <c r="L3" s="20"/>
      <c r="M3" s="20"/>
      <c r="N3" s="20"/>
      <c r="O3" s="20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0"/>
      <c r="K4" s="20"/>
      <c r="L4" s="20"/>
      <c r="M4" s="20"/>
      <c r="N4" s="35"/>
      <c r="O4" s="20"/>
      <c r="P4" s="2"/>
      <c r="Q4" s="35" t="s">
        <v>89</v>
      </c>
    </row>
    <row r="5" spans="1:17" ht="21.75" customHeight="1">
      <c r="A5" s="60" t="s">
        <v>90</v>
      </c>
      <c r="B5" s="2"/>
      <c r="C5" s="2"/>
      <c r="D5" s="2"/>
      <c r="E5" s="2"/>
      <c r="F5" s="2"/>
      <c r="G5" s="2"/>
      <c r="H5" s="2"/>
      <c r="I5" s="2"/>
      <c r="J5" s="20"/>
      <c r="K5" s="20"/>
      <c r="L5" s="20"/>
      <c r="M5" s="20"/>
      <c r="N5" s="20"/>
      <c r="O5" s="20"/>
      <c r="P5" s="2"/>
      <c r="Q5" s="2"/>
    </row>
    <row r="6" spans="1:17" ht="22.5" customHeight="1">
      <c r="A6" s="60" t="s">
        <v>91</v>
      </c>
      <c r="B6" s="2"/>
      <c r="C6" s="2"/>
      <c r="D6" s="2"/>
      <c r="E6" s="2"/>
      <c r="F6" s="2"/>
      <c r="G6" s="2"/>
      <c r="H6" s="2"/>
      <c r="I6" s="2"/>
      <c r="J6" s="20"/>
      <c r="K6" s="20"/>
      <c r="L6" s="20"/>
      <c r="M6" s="20"/>
      <c r="N6" s="20"/>
      <c r="O6" s="20"/>
      <c r="P6" s="2"/>
      <c r="Q6" s="2"/>
    </row>
    <row r="7" spans="1:17" s="8" customFormat="1" ht="18" customHeight="1">
      <c r="A7" s="36" t="s">
        <v>23</v>
      </c>
      <c r="B7" s="37"/>
      <c r="C7" s="13"/>
      <c r="D7" s="13"/>
      <c r="E7" s="13"/>
      <c r="F7" s="13"/>
      <c r="G7" s="13"/>
      <c r="H7" s="38"/>
      <c r="I7" s="38"/>
      <c r="J7" s="38"/>
      <c r="K7" s="38" t="s">
        <v>2</v>
      </c>
      <c r="L7" s="38"/>
      <c r="M7" s="38"/>
      <c r="N7" s="61"/>
      <c r="O7" s="61"/>
      <c r="P7" s="62"/>
      <c r="Q7" s="33"/>
    </row>
    <row r="8" spans="1:17" ht="12.75">
      <c r="A8" s="1"/>
      <c r="B8" s="1"/>
      <c r="C8" s="1"/>
      <c r="D8" s="1"/>
      <c r="E8" s="1"/>
      <c r="F8" s="1"/>
      <c r="G8" s="1"/>
      <c r="H8" s="13"/>
      <c r="I8" s="13"/>
      <c r="J8" s="39"/>
      <c r="K8" s="39"/>
      <c r="L8" s="39"/>
      <c r="M8" s="39"/>
      <c r="P8" s="13"/>
      <c r="Q8" s="12"/>
    </row>
    <row r="9" spans="1:17" s="8" customFormat="1" ht="18" customHeight="1">
      <c r="A9" s="40" t="s">
        <v>3</v>
      </c>
      <c r="B9" s="41"/>
      <c r="C9" s="42"/>
      <c r="D9" s="13"/>
      <c r="E9" s="38"/>
      <c r="F9" s="13"/>
      <c r="G9" s="13"/>
      <c r="H9" s="38"/>
      <c r="I9" s="38"/>
      <c r="J9" s="13"/>
      <c r="K9" s="13" t="s">
        <v>4</v>
      </c>
      <c r="L9" s="38"/>
      <c r="M9" s="38"/>
      <c r="N9" s="61"/>
      <c r="O9" s="61"/>
      <c r="P9" s="62"/>
      <c r="Q9" s="14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39"/>
      <c r="K10" s="39"/>
      <c r="L10" s="39"/>
      <c r="M10" s="39"/>
      <c r="P10" s="1"/>
      <c r="Q10" s="1"/>
    </row>
    <row r="11" spans="1:17" ht="12.75">
      <c r="A11" s="22"/>
      <c r="B11" s="16" t="s">
        <v>5</v>
      </c>
      <c r="C11" s="16"/>
      <c r="D11" s="16"/>
      <c r="E11" s="16"/>
      <c r="F11" s="16"/>
      <c r="G11" s="16"/>
      <c r="H11" s="24"/>
      <c r="I11" s="30"/>
      <c r="J11" s="25"/>
      <c r="K11" s="26"/>
      <c r="L11" s="25"/>
      <c r="M11" s="26"/>
      <c r="N11" s="25"/>
      <c r="O11" s="29"/>
      <c r="P11" s="24"/>
      <c r="Q11" s="22"/>
    </row>
    <row r="12" spans="1:17" ht="54" customHeight="1">
      <c r="A12" s="31" t="s">
        <v>92</v>
      </c>
      <c r="B12" s="9" t="s">
        <v>93</v>
      </c>
      <c r="C12" s="9"/>
      <c r="D12" s="9" t="s">
        <v>94</v>
      </c>
      <c r="E12" s="9"/>
      <c r="F12" s="9" t="s">
        <v>95</v>
      </c>
      <c r="G12" s="9"/>
      <c r="H12" s="27" t="s">
        <v>12</v>
      </c>
      <c r="I12" s="32"/>
      <c r="J12" s="28" t="s">
        <v>13</v>
      </c>
      <c r="K12" s="9"/>
      <c r="L12" s="27" t="s">
        <v>14</v>
      </c>
      <c r="M12" s="9"/>
      <c r="N12" s="55" t="s">
        <v>28</v>
      </c>
      <c r="O12" s="28"/>
      <c r="P12" s="65" t="s">
        <v>29</v>
      </c>
      <c r="Q12" s="31" t="s">
        <v>30</v>
      </c>
    </row>
    <row r="13" spans="1:17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1" t="s">
        <v>19</v>
      </c>
      <c r="I13" s="11" t="s">
        <v>20</v>
      </c>
      <c r="J13" s="10" t="s">
        <v>19</v>
      </c>
      <c r="K13" s="10" t="s">
        <v>20</v>
      </c>
      <c r="L13" s="10" t="s">
        <v>19</v>
      </c>
      <c r="M13" s="10" t="s">
        <v>20</v>
      </c>
      <c r="N13" s="10" t="s">
        <v>19</v>
      </c>
      <c r="O13" s="19" t="s">
        <v>20</v>
      </c>
      <c r="P13" s="43"/>
      <c r="Q13" s="44"/>
    </row>
    <row r="14" spans="1:17" ht="18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"/>
      <c r="Q14" s="4"/>
    </row>
    <row r="15" spans="1:17" ht="18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6"/>
    </row>
    <row r="16" spans="1:17" ht="18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6"/>
    </row>
    <row r="17" spans="1:17" ht="18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6"/>
    </row>
    <row r="18" spans="1:17" ht="18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6"/>
    </row>
    <row r="19" spans="1:17" ht="18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6"/>
    </row>
    <row r="20" spans="1:17" ht="18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5"/>
      <c r="Q20" s="6"/>
    </row>
    <row r="21" spans="1:17" ht="18" customHeight="1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5"/>
      <c r="Q21" s="6"/>
    </row>
    <row r="22" spans="1:17" ht="18" customHeight="1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6"/>
    </row>
    <row r="23" spans="1:17" ht="18" customHeight="1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5"/>
      <c r="Q23" s="6"/>
    </row>
    <row r="24" spans="1:17" ht="18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5"/>
      <c r="Q24" s="6"/>
    </row>
    <row r="25" spans="1:17" ht="18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8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5"/>
      <c r="Q26" s="6"/>
    </row>
    <row r="27" spans="1:17" ht="21" customHeight="1">
      <c r="A27" s="159" t="s">
        <v>31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7"/>
      <c r="Q27" s="21"/>
    </row>
  </sheetData>
  <sheetProtection/>
  <printOptions horizontalCentered="1" verticalCentered="1"/>
  <pageMargins left="0.46" right="0.31496062992125984" top="0.31496062992125984" bottom="0.6299212598425197" header="0.511811024" footer="0.51181102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CCINSHAE</dc:creator>
  <cp:keywords/>
  <dc:description/>
  <cp:lastModifiedBy>Hortencia Taboada Garcia</cp:lastModifiedBy>
  <cp:lastPrinted>2018-08-14T16:49:37Z</cp:lastPrinted>
  <dcterms:created xsi:type="dcterms:W3CDTF">2012-06-01T23:35:24Z</dcterms:created>
  <dcterms:modified xsi:type="dcterms:W3CDTF">2018-11-21T17:41:57Z</dcterms:modified>
  <cp:category/>
  <cp:version/>
  <cp:contentType/>
  <cp:contentStatus/>
</cp:coreProperties>
</file>