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80" windowHeight="1410" tabRatio="770" activeTab="0"/>
  </bookViews>
  <sheets>
    <sheet name="E-I-1" sheetId="1" r:id="rId1"/>
    <sheet name="E-I-2" sheetId="2" r:id="rId2"/>
    <sheet name="E-II" sheetId="3" r:id="rId3"/>
    <sheet name="E-III-1" sheetId="4" r:id="rId4"/>
    <sheet name="E-III-2" sheetId="5" r:id="rId5"/>
    <sheet name="E-IV" sheetId="6" r:id="rId6"/>
    <sheet name="E-V" sheetId="7" state="hidden" r:id="rId7"/>
    <sheet name="E-VI" sheetId="8" state="hidden" r:id="rId8"/>
    <sheet name="E-VII" sheetId="9" state="hidden" r:id="rId9"/>
    <sheet name="E-VIII" sheetId="10" state="hidden" r:id="rId10"/>
    <sheet name="E-IX" sheetId="11" state="hidden" r:id="rId11"/>
    <sheet name="E-10_INST-LLENADO_" sheetId="12" state="hidden" r:id="rId12"/>
    <sheet name="E-X Biblioteca" sheetId="13" state="hidden" r:id="rId13"/>
    <sheet name="IND.GRALEs_Enseñanza" sheetId="14" state="hidden" r:id="rId14"/>
    <sheet name="datos" sheetId="15" state="hidden" r:id="rId15"/>
    <sheet name="Hoja2" sheetId="16" state="hidden" r:id="rId16"/>
    <sheet name="CONGRESOS" sheetId="17" state="hidden" r:id="rId17"/>
  </sheets>
  <definedNames>
    <definedName name="_xlnm.Print_Area" localSheetId="11">'E-10_INST-LLENADO_'!$B$3:$E$39</definedName>
    <definedName name="_xlnm.Print_Area" localSheetId="0">'E-I-1'!$A$3:$U$26</definedName>
    <definedName name="_xlnm.Print_Area" localSheetId="1">'E-I-2'!$A$3:$U$100</definedName>
    <definedName name="_xlnm.Print_Area" localSheetId="2">'E-II'!$A$2:$K$40</definedName>
    <definedName name="_xlnm.Print_Area" localSheetId="3">'E-III-1'!$B$2:$G$187</definedName>
    <definedName name="_xlnm.Print_Area" localSheetId="4">'E-III-2'!$B$2:$F$18</definedName>
    <definedName name="_xlnm.Print_Area" localSheetId="5">'E-IV'!$A$1:$G$34</definedName>
    <definedName name="_xlnm.Print_Area" localSheetId="10">'E-IX'!$A$1:$J$37</definedName>
    <definedName name="_xlnm.Print_Area" localSheetId="6">'E-V'!$A$2:$G$27</definedName>
    <definedName name="_xlnm.Print_Area" localSheetId="7">'E-VI'!$A$3:$Q$28</definedName>
    <definedName name="_xlnm.Print_Area" localSheetId="8">'E-VII'!$A$1:$N$86</definedName>
    <definedName name="_xlnm.Print_Area" localSheetId="9">'E-VIII'!$A$2:$H$76</definedName>
    <definedName name="_xlnm.Print_Area" localSheetId="12">'E-X Biblioteca'!$A$1:$W$24</definedName>
    <definedName name="_xlnm.Print_Area" localSheetId="15">'Hoja2'!$A$1:$T$20</definedName>
    <definedName name="_xlnm.Print_Area" localSheetId="13">'IND.GRALEs_Enseñanza'!$A$1:$T$48</definedName>
    <definedName name="_xlnm.Print_Titles" localSheetId="3">'E-III-1'!$2:$13</definedName>
    <definedName name="_xlnm.Print_Titles" localSheetId="8">'E-VII'!$1:$11</definedName>
    <definedName name="_xlnm.Print_Titles" localSheetId="9">'E-VIII'!$1:$10</definedName>
  </definedNames>
  <calcPr fullCalcOnLoad="1"/>
</workbook>
</file>

<file path=xl/comments14.xml><?xml version="1.0" encoding="utf-8"?>
<comments xmlns="http://schemas.openxmlformats.org/spreadsheetml/2006/main">
  <authors>
    <author>Jiovani Emmanuel Torres Garc?a</author>
  </authors>
  <commentList>
    <comment ref="N31" authorId="0">
      <text>
        <r>
          <rPr>
            <b/>
            <sz val="9"/>
            <rFont val="Tahoma"/>
            <family val="2"/>
          </rPr>
          <t xml:space="preserve">no existe prog para est indi asi que se aplica en proporcion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<sst xmlns="http://schemas.openxmlformats.org/spreadsheetml/2006/main" count="1537" uniqueCount="655">
  <si>
    <t>ENSEÑANZA FORMATIVA    I</t>
  </si>
  <si>
    <t>SISTEMA FORMAL DE RESIDENCIAS DE ESPECIALIDAD - 1</t>
  </si>
  <si>
    <t>(2) FECHA:</t>
  </si>
  <si>
    <t>(3)  PERIODO: DEL</t>
  </si>
  <si>
    <t>AL</t>
  </si>
  <si>
    <t>(5)   Iniciaron</t>
  </si>
  <si>
    <t>Egresados</t>
  </si>
  <si>
    <t>(4) Especialidades de entrada directa</t>
  </si>
  <si>
    <t>R-I</t>
  </si>
  <si>
    <t>R-II</t>
  </si>
  <si>
    <t>R-III</t>
  </si>
  <si>
    <t>R-IV</t>
  </si>
  <si>
    <t>(6)                                                                                                                                       Sub  total</t>
  </si>
  <si>
    <t>(7) Bajas</t>
  </si>
  <si>
    <t>(8) Promovi dos</t>
  </si>
  <si>
    <t>(9) Total</t>
  </si>
  <si>
    <t>(10) Titulados en el año</t>
  </si>
  <si>
    <t>(11)                                                                                                                                                             No     de profesores</t>
  </si>
  <si>
    <t>(12)                                                                                                                              Alumnos/                                                                                                     Profesor</t>
  </si>
  <si>
    <t>N</t>
  </si>
  <si>
    <t>E</t>
  </si>
  <si>
    <t>(13) Total</t>
  </si>
  <si>
    <t>SECRETARÍA DE SALUD</t>
  </si>
  <si>
    <t>(1)  INSTITUCIÓN:</t>
  </si>
  <si>
    <t>SISTEMA FORMAL DE RESIDENCIAS DE ESPECIALIDAD - 2</t>
  </si>
  <si>
    <t xml:space="preserve">(4) Subespecialidades </t>
  </si>
  <si>
    <t>R-V</t>
  </si>
  <si>
    <t>RVI</t>
  </si>
  <si>
    <t>(9) Egresa dos</t>
  </si>
  <si>
    <t>(10)                                                                                                                                                             No     de profesores</t>
  </si>
  <si>
    <t>(11)                                                                                                                              Alumnos/                                                                                                     Profesor</t>
  </si>
  <si>
    <t>(12) Total</t>
  </si>
  <si>
    <t>ENSEÑANZA FORMATIVA    I I</t>
  </si>
  <si>
    <t>MAESTRÍAS  Y  DOCTORADOS</t>
  </si>
  <si>
    <t>( 6 ) Alumnos inscritos</t>
  </si>
  <si>
    <t>1º</t>
  </si>
  <si>
    <t>2º</t>
  </si>
  <si>
    <t>( 4 ) Nombre de la maestría</t>
  </si>
  <si>
    <t xml:space="preserve">(5) Institución docente </t>
  </si>
  <si>
    <t>(7)   Alumnos graduados</t>
  </si>
  <si>
    <t>(8)                                                                                                                                           No. de profesores</t>
  </si>
  <si>
    <t>(9)                                                                                                                                                  No. de tutores</t>
  </si>
  <si>
    <t>(10) Total</t>
  </si>
  <si>
    <t>( 13 ) Alumnos inscritos</t>
  </si>
  <si>
    <t>( 11 ) Nombre del doctorado</t>
  </si>
  <si>
    <t>(12)  Institución docente</t>
  </si>
  <si>
    <t>(14) Alumnos graduados</t>
  </si>
  <si>
    <t xml:space="preserve">( 15 )                                                                                                                                           No. de profesores </t>
  </si>
  <si>
    <t>( 16 )                                                                                                                                                  No. de tutores</t>
  </si>
  <si>
    <t>(17) Total</t>
  </si>
  <si>
    <t>ENSEÑANZA FORMATIVA   I I I</t>
  </si>
  <si>
    <t>ENSEÑANZA DE POSGRADO - 1</t>
  </si>
  <si>
    <t>(8) Procedencia</t>
  </si>
  <si>
    <t>(4)                                                                                                                                         Tipo de alumno</t>
  </si>
  <si>
    <t>(5)                                                                                                                                         Tipo de actividad</t>
  </si>
  <si>
    <t>(6)                                                                                                                       Duración</t>
  </si>
  <si>
    <t>(7) Institución docente</t>
  </si>
  <si>
    <t>ENSEÑANZA DE POSGRADO - 2</t>
  </si>
  <si>
    <t>PROGRAMA DE SUPERACIÓN ACADÉMICA DE PERSONAL</t>
  </si>
  <si>
    <t>(5)                                                                                                                                         Nombre del curso</t>
  </si>
  <si>
    <t>(7) Institución   docente</t>
  </si>
  <si>
    <t>(8) Nivel</t>
  </si>
  <si>
    <t>(11) Total</t>
  </si>
  <si>
    <t>( 10 ) Duración semanas</t>
  </si>
  <si>
    <t>( 9 )  Alumnos/profesores</t>
  </si>
  <si>
    <t>( 8 ) Número de profesores</t>
  </si>
  <si>
    <t>( 7 )         Número de alumnos</t>
  </si>
  <si>
    <t xml:space="preserve">( 6 )          Institución docente </t>
  </si>
  <si>
    <t>( 5 ) Cursos por período</t>
  </si>
  <si>
    <t>( 4 ) Nombre del ciclo clínico</t>
  </si>
  <si>
    <t>PREGRADO-MEDICINA</t>
  </si>
  <si>
    <t>ENSEÑANZA FORMATIVA   IV</t>
  </si>
  <si>
    <t xml:space="preserve">ENSEÑANZA   IX </t>
  </si>
  <si>
    <t>EDUCACIÓN PARA LA SALUD</t>
  </si>
  <si>
    <t>(4) Número</t>
  </si>
  <si>
    <t>(5) Tema</t>
  </si>
  <si>
    <t>(6) Dirigido a:</t>
  </si>
  <si>
    <t>(7) Número de receptores</t>
  </si>
  <si>
    <t>(8) Servicio responsable</t>
  </si>
  <si>
    <t>(9) Horas</t>
  </si>
  <si>
    <t>(10)Tipo de actividad</t>
  </si>
  <si>
    <t>(11) Intramuros</t>
  </si>
  <si>
    <t>(12) Extramuros</t>
  </si>
  <si>
    <t xml:space="preserve">ENSEÑANZA FORMATIVA   V </t>
  </si>
  <si>
    <t>PREGRADO - OTRAS LICENCIATURAS</t>
  </si>
  <si>
    <t>( 4 ) Carrera</t>
  </si>
  <si>
    <t>( 5 )                                                                                                                                    Tipo de actividad</t>
  </si>
  <si>
    <t>( 6 )                    No    de                                                                                                                         alumnos</t>
  </si>
  <si>
    <t>( 7 )                                                                                                                                         Duración</t>
  </si>
  <si>
    <t>( 8 )                                                                                                                                    Institución docente</t>
  </si>
  <si>
    <t>(ANUAL)</t>
  </si>
  <si>
    <t xml:space="preserve">ENSEÑANZA FORMATIVA   VI </t>
  </si>
  <si>
    <t>CURSOS TÉCNICOS Y POSTÉCNICOS</t>
  </si>
  <si>
    <t>(4)Nombre del curso</t>
  </si>
  <si>
    <t>1er.</t>
  </si>
  <si>
    <t>2o.</t>
  </si>
  <si>
    <t>3er.</t>
  </si>
  <si>
    <t>ENSEÑANZA   V I I</t>
  </si>
  <si>
    <t>EDUCACIÓN CONTINUA</t>
  </si>
  <si>
    <t>(4)     N° prog.</t>
  </si>
  <si>
    <t>(5) Tipo de actividad</t>
  </si>
  <si>
    <t>(6) T</t>
  </si>
  <si>
    <t>(7) TP</t>
  </si>
  <si>
    <t>(8) Ins. que otorga el reconocimiento</t>
  </si>
  <si>
    <t>(9) Nombre de la actividad</t>
  </si>
  <si>
    <t>(10) Institución sede</t>
  </si>
  <si>
    <t>(11) Horas</t>
  </si>
  <si>
    <t>(12) Total de alumnos</t>
  </si>
  <si>
    <t>(13) Dirigido a:</t>
  </si>
  <si>
    <t>(14) Profesores</t>
  </si>
  <si>
    <t>Intramuros</t>
  </si>
  <si>
    <t>Extramuros</t>
  </si>
  <si>
    <t>Internos</t>
  </si>
  <si>
    <t>Externos</t>
  </si>
  <si>
    <t>ENSEÑANZA   V III</t>
  </si>
  <si>
    <t>(5) Tipo de evento</t>
  </si>
  <si>
    <t>(6) Nombre del evento</t>
  </si>
  <si>
    <t xml:space="preserve">(7) Dirigido a: </t>
  </si>
  <si>
    <t>(8) Número de personas programadas</t>
  </si>
  <si>
    <t>(9) No. de personas que finalizaron el evento</t>
  </si>
  <si>
    <t>(10)Número de profesores</t>
  </si>
  <si>
    <t>(11) Número de horas impartidas</t>
  </si>
  <si>
    <t>BIBLIOTECA O CENTRO</t>
  </si>
  <si>
    <t>RECURSOS E INDICADORES</t>
  </si>
  <si>
    <t>MATERIAL Y EQUIPO</t>
  </si>
  <si>
    <t>LIBROS</t>
  </si>
  <si>
    <t>TITULOS REVISTAS</t>
  </si>
  <si>
    <t>FOTOCOPIADORAS</t>
  </si>
  <si>
    <t>COMPUTADORAS</t>
  </si>
  <si>
    <t>BASES DE DATOS</t>
  </si>
  <si>
    <t>WEB</t>
  </si>
  <si>
    <t>TOTAL</t>
  </si>
  <si>
    <t>NUEVOS</t>
  </si>
  <si>
    <t>HORAS SEM.</t>
  </si>
  <si>
    <t>NO. DE ATENCIONES</t>
  </si>
  <si>
    <t>FOTOCOPIAS</t>
  </si>
  <si>
    <t>NO. DE CONSULTAS</t>
  </si>
  <si>
    <t>INTERNOS</t>
  </si>
  <si>
    <t>EXTERNOS</t>
  </si>
  <si>
    <t>REVISTAS</t>
  </si>
  <si>
    <t>REV. ELEC.</t>
  </si>
  <si>
    <t>RECURSOS HUMANOS</t>
  </si>
  <si>
    <t>BIBLIOTECARIO PROFESIONAL</t>
  </si>
  <si>
    <t>OTRO PROFESIONAL</t>
  </si>
  <si>
    <t>ADMINISTRATIVOS</t>
  </si>
  <si>
    <t>SECRETARIA</t>
  </si>
  <si>
    <t>OTRAS ACTIVIDADES RELEVANTES</t>
  </si>
  <si>
    <t xml:space="preserve">ENSEÑANZA   X </t>
  </si>
  <si>
    <t>BIBLIOTECA</t>
  </si>
  <si>
    <t>INSTRUCTIVO DE LLENADO PARA EL FORMATO</t>
  </si>
  <si>
    <t>ENSEÑANZA X</t>
  </si>
  <si>
    <t>APOYOS PARA LA ENSEÑANZA</t>
  </si>
  <si>
    <t>No.</t>
  </si>
  <si>
    <t>CONCEPTO</t>
  </si>
  <si>
    <t>SE ANOTARÁ</t>
  </si>
  <si>
    <t>Número de Libros</t>
  </si>
  <si>
    <t>Número total de volúmenes de libros que contiene el acervo de la biblioteca o centro</t>
  </si>
  <si>
    <t>Número de libros (Nuevos)</t>
  </si>
  <si>
    <t>Número de adquisiciones nuevas en este período</t>
  </si>
  <si>
    <t>Número de revistas</t>
  </si>
  <si>
    <t>Número total de títulos de revistas con que cuenta la colección de hemeroteca, ya sea por suscripción, canje o donación.</t>
  </si>
  <si>
    <t>Número de revistas (Nuevos)</t>
  </si>
  <si>
    <t>Número de títulos de revistas nuevas en este período.</t>
  </si>
  <si>
    <t>Número de fotocopiadoras</t>
  </si>
  <si>
    <t>Número de máquinas fotocopiadoras con que cuenta la bibliohemeroteca.</t>
  </si>
  <si>
    <t>Número de computadoras</t>
  </si>
  <si>
    <t>Número de equipos de computadora o terminales que existen en la biblioteca o centro.</t>
  </si>
  <si>
    <t>Bases de Datos</t>
  </si>
  <si>
    <t>Número de base de datos en suscripción con costo.</t>
  </si>
  <si>
    <t>Revistas Electrónicas</t>
  </si>
  <si>
    <t>Número de títulos de revistas electrónicas en suscripción con costo.</t>
  </si>
  <si>
    <t>Si se cuenta con acceso a través de la WEB a la Biblioteca o Centro de Información</t>
  </si>
  <si>
    <t>Hora semana</t>
  </si>
  <si>
    <t>Horas/Semana de servicio que otorgó la bibliohemeroteca a sus usuarios.</t>
  </si>
  <si>
    <t>Número de usuarios internos</t>
  </si>
  <si>
    <t>Número de usuarios internos atendidos en el periodo.</t>
  </si>
  <si>
    <t>Número de usuarios externos</t>
  </si>
  <si>
    <t>Número de usuarios externos atendidos en el período.</t>
  </si>
  <si>
    <t>Número de consultas de libros</t>
  </si>
  <si>
    <t>Número de consultas que se hicieron a libros en el periodo.</t>
  </si>
  <si>
    <t>Número de consultas revistas</t>
  </si>
  <si>
    <t>Número de consultas que se hicieron a revistas en el periodo.</t>
  </si>
  <si>
    <t>Número de préstamos</t>
  </si>
  <si>
    <t>interbibliotecarios</t>
  </si>
  <si>
    <t>Número de préstamos interbibliotecarios otorgados y recibidos con otras instituciones.</t>
  </si>
  <si>
    <t>Número de fotocopias</t>
  </si>
  <si>
    <t>Número total de fotocopias  otorgadas a los usuarios  en el período.</t>
  </si>
  <si>
    <t>Número de consultas a Bases de Datos</t>
  </si>
  <si>
    <t>Número de consultas a bases de datos por los usuarios en el período.</t>
  </si>
  <si>
    <t>Número de Consultas a Revistas Electrónicas</t>
  </si>
  <si>
    <t>Número de consultas a las Revistas Electrónicas durante  el período.</t>
  </si>
  <si>
    <t>Número de Consultas a la WEB</t>
  </si>
  <si>
    <t>Número de consultas a la página WEB de la Biblioteca o Centro.</t>
  </si>
  <si>
    <t>Bibliotecarios</t>
  </si>
  <si>
    <t>Número de Bibliotecarios profesionales que laboran en la Biblioteca o Centro</t>
  </si>
  <si>
    <t>Otro Profesional</t>
  </si>
  <si>
    <t>Número de Profesionales que laboran en la Biblioteca o Centro.</t>
  </si>
  <si>
    <t>Administrativo</t>
  </si>
  <si>
    <t>Número de personal que aparece con la categoría de administrativo que labora en la biblioteca o Centro</t>
  </si>
  <si>
    <t>Secretaría</t>
  </si>
  <si>
    <t>Número de Secretarías que laboran en la Biblioteca o Centro</t>
  </si>
  <si>
    <t>Total</t>
  </si>
  <si>
    <t>Número Total del personal que labora en la biblioteca o centro</t>
  </si>
  <si>
    <t>El reporte de las actividades más relevantes que se realizan en la Biblioteca o Centro.</t>
  </si>
  <si>
    <t xml:space="preserve">Este formato está dedicado a presentar información semestral, correspondiente a los apoyos didácticos proporcionados </t>
  </si>
  <si>
    <t>por la Institución al proceso de enseñanza.</t>
  </si>
  <si>
    <t>INDICADOR</t>
  </si>
  <si>
    <t>EFICIENCIA</t>
  </si>
  <si>
    <t>NUMERO DE ALUMNOS EN CAPACITACION (VII + VIII)</t>
  </si>
  <si>
    <t>NUMERO DE PROFESORES PARA CAPACITACION (VII + VIII)</t>
  </si>
  <si>
    <t>NUMERO DE ALUMNOS EN FORMACION POSGRADO  (I + II)</t>
  </si>
  <si>
    <t>NUMERO DE PROFESORES PARA FORMACION  (I + II)</t>
  </si>
  <si>
    <t>2A</t>
  </si>
  <si>
    <t xml:space="preserve">NUMERO DE PROFESORES UNIVERSITARIOS  ASIGNADOS </t>
  </si>
  <si>
    <t>NUMERO TOTAL DE PROFESORES  PARA FORMACION  DE POSGRADO (I + II)</t>
  </si>
  <si>
    <t>3</t>
  </si>
  <si>
    <t>NUMERO DE ALUMNOS DE SUBSEDE  (III-I)</t>
  </si>
  <si>
    <t>NUMERO DE ALUMNOS DE SEDE  (I-1+1-2 + II)</t>
  </si>
  <si>
    <t>4</t>
  </si>
  <si>
    <t xml:space="preserve">NUMERO DE PARTICIPANTES EN ACTIVIDADES DE EDUCACION PARA LA SALUD  </t>
  </si>
  <si>
    <t xml:space="preserve">NUMERO DE ACTIVIDADES DE EDUCACION PARA LA SALUD EFECTUADAS  </t>
  </si>
  <si>
    <t>EFICACIA</t>
  </si>
  <si>
    <t>TOTAL DE CURSOS DE CAPACITACION REALIZADOS  (VII+VIII)</t>
  </si>
  <si>
    <t>TOTAL DE CURSOS DE CAPACITACION PROGRAMADOS  (VII+VIII)</t>
  </si>
  <si>
    <t>TOTAL DE CURSOS DE FORMACION REALIZADOS   (I+II+IV+V+VI)</t>
  </si>
  <si>
    <t>TOTAL DE CURSOS DE FORMACION PROGRAMADOS  (I+II+IV+V+VI)</t>
  </si>
  <si>
    <t>EFECTIVIDAD-INDICADORES ESPECIALES</t>
  </si>
  <si>
    <t>TOTAL DE HORAS /AULA IMPARTIDAS</t>
  </si>
  <si>
    <t>TOTAL DE HORAS/AULA PROGRAMADAS</t>
  </si>
  <si>
    <t>TOTAL DE ALUMNOS INSCRITOS EN PORGRMAS DE POSGRADO</t>
  </si>
  <si>
    <t>TOTAL DE ALUMNOS DE POSGRADO MATRICULADOS</t>
  </si>
  <si>
    <t>TOTAL DE PROGRAMAS DE POSGRADO ACADEMICO INSCRITOS EN EL PADRON CONACYT</t>
  </si>
  <si>
    <t>EFECTIVIDAD</t>
  </si>
  <si>
    <t>ALUMNOS EGRESADOS DE CURSOS DE CAPACITACION (VII+VIII y IX)</t>
  </si>
  <si>
    <t>TOTAL DE ALUMNOS INSCRITOS EN CURSOS DE CAPACITACION (VII+VIII y IX)</t>
  </si>
  <si>
    <t>ALUMNOS EGRESADOS DE CURSOS DE FORMACION (I+II+III+IV+V+VI)</t>
  </si>
  <si>
    <t>TOTAL DE ALUMNOS INSCRITOS EN CURSOS DE FORMACION (I+II+III+IV+V+VI)</t>
  </si>
  <si>
    <t>CALIDAD</t>
  </si>
  <si>
    <t>TOTAL DE PROFESIONALES EN LA SALUD ENCUESTADOS QUE CONCLUYEN SU FORMACIÓN EN EL MISMO PERÍODO</t>
  </si>
  <si>
    <t>x</t>
  </si>
  <si>
    <t>=</t>
  </si>
  <si>
    <t>ALUMNOS PROGRAMADOS</t>
  </si>
  <si>
    <t xml:space="preserve">ALUMNOS FORMADOS  </t>
  </si>
  <si>
    <t xml:space="preserve">ALUMNOS PROGRAMADOS </t>
  </si>
  <si>
    <t>SUMA DE LA CALIFICACIÓN MANIFESTADA POR LOS PROFESIONALES DE LA SALUD QUE CONLCLUYEN POSGRADO NO CLÍNICOS ENCUENTADOS RESPECTO A LA CALIDAD PERCIBIDA DE SU FORMACIÓN</t>
  </si>
  <si>
    <t>REVISTAS ELECTRONICAS</t>
  </si>
  <si>
    <t>ESTADISTICAS</t>
  </si>
  <si>
    <t>NO. DE PRESTAMOS</t>
  </si>
  <si>
    <t>NO. DE PRESTAMOS INTERBIBLIOTECARIOS</t>
  </si>
  <si>
    <t>CATEGORIA</t>
  </si>
  <si>
    <t>SEMESTRAL</t>
  </si>
  <si>
    <t>ALUMNOS DE CURSO DE POSGRADO DE ESPECIALIDAD</t>
  </si>
  <si>
    <t>Maestría en Ciencias Médicas</t>
  </si>
  <si>
    <t>INCMNSZ</t>
  </si>
  <si>
    <t>Doctorado en Ciencias Médicas</t>
  </si>
  <si>
    <t>DOCTORADO</t>
  </si>
  <si>
    <t>(12) Total de alumnos Inscritos</t>
  </si>
  <si>
    <t>( 6 )                    No    de                                                                                                                         alumnos Apro</t>
  </si>
  <si>
    <t xml:space="preserve">(15) Total </t>
  </si>
  <si>
    <t>Número de alumnos inscritos</t>
  </si>
  <si>
    <t>INSTITUTO NACIONAL DE CIENCIAS MÉDICAS Y NUTRICIÓN</t>
  </si>
  <si>
    <t>SALVADOR ZUBIRÁN</t>
  </si>
  <si>
    <t>PERIODO</t>
  </si>
  <si>
    <t>ENERO - JUNIO</t>
  </si>
  <si>
    <t>IV.  INDICADORES DE ADMINISTRACION</t>
  </si>
  <si>
    <t>VALORES ESPERADOS ESPERADOS</t>
  </si>
  <si>
    <t>(2011 - Semestral)</t>
  </si>
  <si>
    <t>(2012 - Semestral)</t>
  </si>
  <si>
    <t>ALUMNOS FORMADOS 2011</t>
  </si>
  <si>
    <t>SUBTOTAL</t>
  </si>
  <si>
    <t>BAJAS</t>
  </si>
  <si>
    <t>CURSOS</t>
  </si>
  <si>
    <t>PROFESORES</t>
  </si>
  <si>
    <t>SFRESP-1</t>
  </si>
  <si>
    <t>SFRESP-2</t>
  </si>
  <si>
    <t>MAESTRIA</t>
  </si>
  <si>
    <t>PREGRADO MED</t>
  </si>
  <si>
    <t>ENFERMERIA</t>
  </si>
  <si>
    <t>alumnos sede</t>
  </si>
  <si>
    <t>25-50</t>
  </si>
  <si>
    <t>3-5</t>
  </si>
  <si>
    <t>cursos</t>
  </si>
  <si>
    <t>10-30</t>
  </si>
  <si>
    <t>15-20</t>
  </si>
  <si>
    <t>POR SISTEMA</t>
  </si>
  <si>
    <t>META SEMEST</t>
  </si>
  <si>
    <t>ALUMNOS DE CAPACITACION PROGRAMADOS</t>
  </si>
  <si>
    <t>TOTAL DE CURSOS DE CAPACITACION PROGRAMADOS</t>
  </si>
  <si>
    <t>90-110</t>
  </si>
  <si>
    <t>total curso</t>
  </si>
  <si>
    <t>TOTAL DE PERSONAS ASISTENTES DE EDUCACION CONTINUA  (VII)</t>
  </si>
  <si>
    <t>TOTAL DE PERSONAS PROGRAMADAS PARA EDUCACION CONTINUA      (VII )</t>
  </si>
  <si>
    <t>No. DE POSGRADOS ACADEMICOS QUE UIMPARTEN EL INST</t>
  </si>
  <si>
    <t>Formato</t>
  </si>
  <si>
    <t>Total-bajas</t>
  </si>
  <si>
    <t>E-1-1</t>
  </si>
  <si>
    <t>E-1-2</t>
  </si>
  <si>
    <t>E-II</t>
  </si>
  <si>
    <t>E-III-1</t>
  </si>
  <si>
    <t>E-III-2</t>
  </si>
  <si>
    <t>E-IIV</t>
  </si>
  <si>
    <t>E-V</t>
  </si>
  <si>
    <t>E-VII</t>
  </si>
  <si>
    <t>E-VIII</t>
  </si>
  <si>
    <t>E-IX</t>
  </si>
  <si>
    <t>EGRESADOS</t>
  </si>
  <si>
    <t>Total Egresados</t>
  </si>
  <si>
    <t>CUADRO RESUMEN</t>
  </si>
  <si>
    <t>Maestria y doctorado</t>
  </si>
  <si>
    <t>alumnos</t>
  </si>
  <si>
    <t>Alumnos Aprobados</t>
  </si>
  <si>
    <t>total</t>
  </si>
  <si>
    <t xml:space="preserve">ALUMNOS DE EDUCACIÓN CONTINUA Y CAPACITADOS      </t>
  </si>
  <si>
    <t>IV.  INDICADORES DE ENSEÑANZA</t>
  </si>
  <si>
    <t>0.5-2.0</t>
  </si>
  <si>
    <t>Consec</t>
  </si>
  <si>
    <t>INFORME</t>
  </si>
  <si>
    <t>TITULO_COM</t>
  </si>
  <si>
    <t>CONGRESO</t>
  </si>
  <si>
    <t>AUTORES</t>
  </si>
  <si>
    <t>DEPTO</t>
  </si>
  <si>
    <t>FECHA</t>
  </si>
  <si>
    <t>LUGAR</t>
  </si>
  <si>
    <t>ORIGEN</t>
  </si>
  <si>
    <t>FINANCIA</t>
  </si>
  <si>
    <t>2012/03</t>
  </si>
  <si>
    <t>LINFOMA DEL MANTO (POLIPOSIS LINFOMATOSA)</t>
  </si>
  <si>
    <t>IV CURSO INTERNACIONAL DE HEMATOPATOLOGÍA DIAGNOSTICA</t>
  </si>
  <si>
    <t>FRANCISCO JAVIER LLAMAS GUTIÉRREZ</t>
  </si>
  <si>
    <t>315</t>
  </si>
  <si>
    <t>201202</t>
  </si>
  <si>
    <t>DISTRITO FEDERAL, MÉXICO</t>
  </si>
  <si>
    <t>I</t>
  </si>
  <si>
    <t>INSTITUCIONAL</t>
  </si>
  <si>
    <t>BRAULIO MARTÍNEZ BENÍTEZ</t>
  </si>
  <si>
    <t>201203</t>
  </si>
  <si>
    <t>VASCULITIS EN TRASPLANTE RENAL, DIAGNOSTICOS DIFERENCIALES</t>
  </si>
  <si>
    <t>3ER. CURSO DE NEFROPATOLOGÍA 2012</t>
  </si>
  <si>
    <t>NORMA O. URIBE URIBE</t>
  </si>
  <si>
    <t>201204</t>
  </si>
  <si>
    <t>ASPECTOS MORFOLOGICOS DE LA ENFERMEDAD INFLAMATORIA INTESTINAL</t>
  </si>
  <si>
    <t>3ER. CURSO TEÓRICO-PRÁCTICO DE ENFERMEDAD INFLAMATORIA INTESTINAL. INCMNSZ</t>
  </si>
  <si>
    <t>CURSO INTERNACIONAL DE CIRUGIOA DE COLON RECTO Y ANO</t>
  </si>
  <si>
    <t>CURSO DE IDENTIDAD PROFESIONAL ASOC. ENFERMERAS</t>
  </si>
  <si>
    <t>95-100</t>
  </si>
  <si>
    <t>70-100</t>
  </si>
  <si>
    <t>Actualizar</t>
  </si>
  <si>
    <t>ENVIADO EN JUNTA DE GOB 2013-01</t>
  </si>
  <si>
    <t>X</t>
  </si>
  <si>
    <t>INSTITUCIÓN: INSTITUTO NACIONAL DE CIENCIAS MEDICAS Y NUTRICION SALVADOR ZUBIRÁN</t>
  </si>
  <si>
    <t>Curso</t>
  </si>
  <si>
    <t>Pacientes y familiares</t>
  </si>
  <si>
    <t>Curso para pacientes con Alzheimer</t>
  </si>
  <si>
    <t>Departamento de Geriatria</t>
  </si>
  <si>
    <t>INSTITUCIÓN: INSTITUTO NACIONAL DE CIENCIAS MÉDICAS Y NUTRICIÓN SALVADOR ZUBIRÁN</t>
  </si>
  <si>
    <t xml:space="preserve">FECHA: </t>
  </si>
  <si>
    <t>XX</t>
  </si>
  <si>
    <t>N.RR.</t>
  </si>
  <si>
    <t>Personal del Instituto</t>
  </si>
  <si>
    <t>FECHA:</t>
  </si>
  <si>
    <t>cuadro resume de cursos de educacion continua MIR</t>
  </si>
  <si>
    <t>edu</t>
  </si>
  <si>
    <t>mala</t>
  </si>
  <si>
    <t xml:space="preserve">R-3 Cirugía General </t>
  </si>
  <si>
    <t xml:space="preserve">Rotante por Nutriología Clínica </t>
  </si>
  <si>
    <t>CENTRO DE ALTA ESPECIALIDAD MÉDICA  "DR. RAFAEL LUCIO"        VERACRUZ, VER.</t>
  </si>
  <si>
    <t xml:space="preserve">ENDOCRINOLOGIA </t>
  </si>
  <si>
    <t xml:space="preserve">SERVICIO SOCIAL </t>
  </si>
  <si>
    <t>Seminario</t>
  </si>
  <si>
    <t>Seminario de dermatología</t>
  </si>
  <si>
    <t>Congreso</t>
  </si>
  <si>
    <t>Curso Internacional de Actualidades en Anestesiología</t>
  </si>
  <si>
    <t>VII Curso Internacional de Cirugía Vascular y Endovascula</t>
  </si>
  <si>
    <t>Condiciones Generales de Trabajo en el INCMNSZ (EAC 1)</t>
  </si>
  <si>
    <t>PERIODO:  DEL 1 DE ENERO AL 31 DE JUNIO DE 2015</t>
  </si>
  <si>
    <t>FECHA: 30-marzo-2016</t>
  </si>
  <si>
    <t xml:space="preserve">SEMESTRAL </t>
  </si>
  <si>
    <t>(2014 - SEMESTRAL )</t>
  </si>
  <si>
    <t>(2015 - SEMESTRAL )</t>
  </si>
  <si>
    <t xml:space="preserve">META SEMESTRAL </t>
  </si>
  <si>
    <t xml:space="preserve">ALUMNOS FORMADOS 2014 SEMESTRAL </t>
  </si>
  <si>
    <t>PERIODO:  DEL 1 DE ENERO AL 30 DE JUNIO DE 2016</t>
  </si>
  <si>
    <t xml:space="preserve">FECHA:  </t>
  </si>
  <si>
    <t>EJEMPLO</t>
  </si>
  <si>
    <t>ANATOMIA PATOLOGICA</t>
  </si>
  <si>
    <t>Dermatología</t>
  </si>
  <si>
    <t>ALGOLOGÍA</t>
  </si>
  <si>
    <t>Le corresponde a la escuela de enfermería</t>
  </si>
  <si>
    <t>Mandarcelo tambien a enfermeras</t>
  </si>
  <si>
    <t>CAPACITACIÓN</t>
  </si>
  <si>
    <t>DAVID</t>
  </si>
  <si>
    <t>R-3 Medicina Interna</t>
  </si>
  <si>
    <t>Rotante por Infectologia-Endocrinologia</t>
  </si>
  <si>
    <t xml:space="preserve">Rotante por Nutrición </t>
  </si>
  <si>
    <t xml:space="preserve">Rotante por Medicina Interna </t>
  </si>
  <si>
    <t xml:space="preserve">R-3 Patologia Clinica </t>
  </si>
  <si>
    <t xml:space="preserve">Rotante por Genetica </t>
  </si>
  <si>
    <t xml:space="preserve">ESCUELA MILITAR DE GRADUADOS DE SANIDAD </t>
  </si>
  <si>
    <t xml:space="preserve">Rotante por Endocrinologia </t>
  </si>
  <si>
    <t>R-4 Medicina Interna</t>
  </si>
  <si>
    <t>R-2 Nefrologia</t>
  </si>
  <si>
    <t>Rotante por Nefrologia</t>
  </si>
  <si>
    <t xml:space="preserve">Rotante por Infectologia </t>
  </si>
  <si>
    <t>HOSPITAL DE ALTA ESPECIALIDAD DE VERACRUZ</t>
  </si>
  <si>
    <t xml:space="preserve">Rotante por Trasplante </t>
  </si>
  <si>
    <t xml:space="preserve">HOSPITAL REGIONAL DE ALTA ESPECIALIDAD DE LA PENINSULA DE YUCATAN </t>
  </si>
  <si>
    <t xml:space="preserve">Rotante por Reumatologia </t>
  </si>
  <si>
    <t>Rotante por Infectologia</t>
  </si>
  <si>
    <t>R-3 Cardiologia</t>
  </si>
  <si>
    <t>HOSPITAL CIVIL DE GUADALAJARA</t>
  </si>
  <si>
    <t xml:space="preserve">Rotante por Cirugia </t>
  </si>
  <si>
    <t>HOSPITAL CHIAPAS NOS UNE "DR.JESUS GILBERTO GOMEZ MAZA"</t>
  </si>
  <si>
    <t xml:space="preserve">R-2 Medicina Interna </t>
  </si>
  <si>
    <t xml:space="preserve">Rotante por Hematologia </t>
  </si>
  <si>
    <t xml:space="preserve">Rotante por Terapia Intensiva </t>
  </si>
  <si>
    <t xml:space="preserve">Rotante por Cirugia Genral </t>
  </si>
  <si>
    <t>R-5 Cardiología</t>
  </si>
  <si>
    <t xml:space="preserve">Rotante por Cardiologia </t>
  </si>
  <si>
    <t xml:space="preserve">HOSPITAL ESPAÑOL </t>
  </si>
  <si>
    <t xml:space="preserve">R-4 Psiquiatria </t>
  </si>
  <si>
    <t>Rotante por Psiquiatria de Enlace</t>
  </si>
  <si>
    <t xml:space="preserve">R-3 Medicina Interna </t>
  </si>
  <si>
    <t xml:space="preserve">Rotante por Geriatria </t>
  </si>
  <si>
    <t>HOSPITAL GENERAL "DR.MANUEL GEA GONZALEZ"</t>
  </si>
  <si>
    <t xml:space="preserve">Rotante por Oncologia Medica </t>
  </si>
  <si>
    <t xml:space="preserve">R-2 Medicina Critica </t>
  </si>
  <si>
    <t>Rotante por Neurologia</t>
  </si>
  <si>
    <t xml:space="preserve">R-3 Anatomia Patologia </t>
  </si>
  <si>
    <t xml:space="preserve">Rotante por Patologia </t>
  </si>
  <si>
    <t xml:space="preserve">R-3 Anestesiologia </t>
  </si>
  <si>
    <t xml:space="preserve">Rotante por Anestesiologia </t>
  </si>
  <si>
    <t>HOSPITAL GENERAL "DR.SALVADOR ZUBIRAN ANCHONDO"CHIHUAHUA</t>
  </si>
  <si>
    <t xml:space="preserve">HOSPITAL GENERAL DE QUERETARO </t>
  </si>
  <si>
    <t>R-4 Ginecologia y Obstetricia</t>
  </si>
  <si>
    <t xml:space="preserve">Rotante por Biologia de la Reproduccion </t>
  </si>
  <si>
    <t xml:space="preserve">HOSPITAL GENERAL DE PACHUCA </t>
  </si>
  <si>
    <t>R-5 Ginecología y Obstetricia</t>
  </si>
  <si>
    <t xml:space="preserve">R-3 Medicina interna </t>
  </si>
  <si>
    <t xml:space="preserve">HOSPITAL GENERAL DR.MIGUEL SILVA </t>
  </si>
  <si>
    <t>R-3 Imagenologia Diagnostica</t>
  </si>
  <si>
    <t xml:space="preserve">Rotante por Radiologia e Imagen </t>
  </si>
  <si>
    <t>HOSPITAL GENERAL  DR.MIGUEL SILVA</t>
  </si>
  <si>
    <t>HOSPITAL GENERAL DR.MIGUEL SILVA</t>
  </si>
  <si>
    <t xml:space="preserve">R-2 Anatomia Patologia </t>
  </si>
  <si>
    <t xml:space="preserve">R-3 Medicina de Urgencias </t>
  </si>
  <si>
    <t xml:space="preserve">HOSPITAL GENERAL "DR.AURELIO VALDIVIESO" DE OAXACA </t>
  </si>
  <si>
    <t>R-5 Reumatologia Pediatrica</t>
  </si>
  <si>
    <t xml:space="preserve">Rotante por Laboratorio  de Inmunologia </t>
  </si>
  <si>
    <t>HOSPITAL INFANTIL DE MEXICO DR.FEDERICO GOMEZ</t>
  </si>
  <si>
    <t xml:space="preserve">R-2 Infectologia Pediatrica </t>
  </si>
  <si>
    <t xml:space="preserve">Rotante por Epidemiologia </t>
  </si>
  <si>
    <t xml:space="preserve">HOSPITAL REGIONAL DE ALTA ESPECIALIDAD DE OAXACA </t>
  </si>
  <si>
    <t xml:space="preserve">R-2 Anestesiologia </t>
  </si>
  <si>
    <t xml:space="preserve">HOSPITAL CENTRAL "DR.IGNACIO MORONES PRIETO" S.L.P </t>
  </si>
  <si>
    <t>HOSPITAL CENTRAL SUR DE ALTA ESPECIALIDAD "PEMEX"</t>
  </si>
  <si>
    <t xml:space="preserve">R-4 Geriatria </t>
  </si>
  <si>
    <t xml:space="preserve">R-2 Endoscopia Gastrointestinal </t>
  </si>
  <si>
    <t xml:space="preserve">Rotante por Cirugia de Colon y Recto </t>
  </si>
  <si>
    <t xml:space="preserve">Rotante por Urgencias Medicina Interna </t>
  </si>
  <si>
    <t xml:space="preserve">HOSPITAL REGIONAL DE ALTA ESPECIALIDAD DEL BAJIO </t>
  </si>
  <si>
    <t xml:space="preserve">R-5 Infectologia </t>
  </si>
  <si>
    <t xml:space="preserve">Rotante por Microbiologia </t>
  </si>
  <si>
    <t xml:space="preserve">INSTITUTO NACIONAL DE PEDIATRIA </t>
  </si>
  <si>
    <t>R-</t>
  </si>
  <si>
    <t xml:space="preserve">Rotante por Trasplantes </t>
  </si>
  <si>
    <t xml:space="preserve">R-2 Genetica Medica </t>
  </si>
  <si>
    <t xml:space="preserve">R-2 Neurologia Pediatrica </t>
  </si>
  <si>
    <t>R-2 Infectologia</t>
  </si>
  <si>
    <t>R-2 Endocrinologia Pediatrica</t>
  </si>
  <si>
    <t>Rotante por Endocrinologia</t>
  </si>
  <si>
    <t xml:space="preserve">R-1 Infectologia </t>
  </si>
  <si>
    <t>Rotante por Lab. De Microbiologia Clinica</t>
  </si>
  <si>
    <t xml:space="preserve">Rotante por Nefrologia y Metabolismo </t>
  </si>
  <si>
    <t>INSTITUTO NACIONAL DE PERINATOLOGIA</t>
  </si>
  <si>
    <t>R-4 Ginecologia y Obstetrica</t>
  </si>
  <si>
    <t>R-2 Ginecologia y Obstetrica</t>
  </si>
  <si>
    <t>Rotante en Med. Interna</t>
  </si>
  <si>
    <t>INSTITUTO NACIONAL DE PSIQUIATRIA "RAMON DE LA FUENTE MUNIZ"</t>
  </si>
  <si>
    <t>R-5 Psiquiatría</t>
  </si>
  <si>
    <t>Rotante por Neurologia y Psiquiatria</t>
  </si>
  <si>
    <t>R-2 Oftalmologia</t>
  </si>
  <si>
    <t>Rotante por Oftalmologia</t>
  </si>
  <si>
    <t xml:space="preserve">INSTITUTO NACIONAL DE REHABILITACION </t>
  </si>
  <si>
    <t xml:space="preserve">R-2 Radiologia e Imagen </t>
  </si>
  <si>
    <t>SECRETARIA DE MARINA (CENTRO MEDICO NAVAL)</t>
  </si>
  <si>
    <t xml:space="preserve">Rotante por Clinica del Higado </t>
  </si>
  <si>
    <t xml:space="preserve">R-3 Medicina Familiar </t>
  </si>
  <si>
    <t>I.M.S.S.No.66 VERACRUZ</t>
  </si>
  <si>
    <t>HOSPITAL GENERAL REGIONAL No.72 I.M.S.S.</t>
  </si>
  <si>
    <t>R-3 Geriatria</t>
  </si>
  <si>
    <t xml:space="preserve">R-1 Hematologia </t>
  </si>
  <si>
    <t xml:space="preserve">HOSPITAL GENERAL DE ACCIDENTE </t>
  </si>
  <si>
    <t>CENTRO DE ATENCION "ARTURO MUNDET"</t>
  </si>
  <si>
    <t xml:space="preserve">FUNDACION MEDICA SUR </t>
  </si>
  <si>
    <t xml:space="preserve">R-4 Radiologia e Imagen </t>
  </si>
  <si>
    <t xml:space="preserve">Rotante por Nefrologia </t>
  </si>
  <si>
    <t>HOSPITAL CENTRAL DEL EDO. DE CHIHUAHUA</t>
  </si>
  <si>
    <t>R-2</t>
  </si>
  <si>
    <t xml:space="preserve">Rotante por Cirugia Plastica </t>
  </si>
  <si>
    <t xml:space="preserve">HOSPITAL GENERAL DE MEXICALI </t>
  </si>
  <si>
    <t xml:space="preserve">HOSPITAL JUAREZ DE MEXICO </t>
  </si>
  <si>
    <t xml:space="preserve">Rotante por Oncologia Clinica </t>
  </si>
  <si>
    <t xml:space="preserve">PONTIFICIA UNIVERSIAD JAVERIANA BOGOTA </t>
  </si>
  <si>
    <t>HOSPITAL PSIQUIATRICO "FRAY BERNARDINO ALVAREZ"</t>
  </si>
  <si>
    <t>HOSPITAL PSIQUIATRICO "DR.RAFAEL SERRANO"</t>
  </si>
  <si>
    <t>Rotante por Hepato Pancreato Biliar</t>
  </si>
  <si>
    <t xml:space="preserve">HOSPITAL REGIONAL RIO BLANCO </t>
  </si>
  <si>
    <t>HOSPITAL DE ESPECIALIDADES "DR.BELISARIO DOMINGUEZ"</t>
  </si>
  <si>
    <t xml:space="preserve">Rotante por Clinica del Dolor </t>
  </si>
  <si>
    <t>HOSPITAL METROPOLITANO "DR.BERNARDO SEPULVEDA"</t>
  </si>
  <si>
    <t xml:space="preserve">Rotante por Oncologia </t>
  </si>
  <si>
    <t xml:space="preserve">Rotante por Neurogeriatria </t>
  </si>
  <si>
    <t>R-2 Imagenologia Diagnostica</t>
  </si>
  <si>
    <t xml:space="preserve">CENTRO MEDICO ABC </t>
  </si>
  <si>
    <t xml:space="preserve">Rotante por Dermatologia </t>
  </si>
  <si>
    <t>R.2 Imagenologia Diagnostica</t>
  </si>
  <si>
    <t xml:space="preserve">Rotante por Algologia </t>
  </si>
  <si>
    <t xml:space="preserve">TECNOLOGICO DE MONTERREY </t>
  </si>
  <si>
    <t xml:space="preserve">HOSPITAL SALVADOR B. GAUTIER </t>
  </si>
  <si>
    <t xml:space="preserve">R-2 Endocrinologia </t>
  </si>
  <si>
    <t xml:space="preserve">HOSPITAL GENERAL DE MEXICO </t>
  </si>
  <si>
    <t xml:space="preserve">R-4 Cirugia General </t>
  </si>
  <si>
    <t>Rotante por Cirugia Hepatobiliar</t>
  </si>
  <si>
    <t>HOSPITAL DE ESPECIALIDADES N°14 C.M.N "ADOLFO RUIZ CORTINES"</t>
  </si>
  <si>
    <t>HOSPITAL "ADOLFO LOPEZ MATEOS"</t>
  </si>
  <si>
    <t xml:space="preserve">R-2 Neurocirugia </t>
  </si>
  <si>
    <t xml:space="preserve">Rotante por Neurologia </t>
  </si>
  <si>
    <t xml:space="preserve">R-3 Radiologia e Imagen </t>
  </si>
  <si>
    <t>HOSPITAL DE ESPECIALIDADES N°22 "LIC. LUIS DONADO COLOSIO MURRIETA" I.M.S.S.</t>
  </si>
  <si>
    <t>R-3</t>
  </si>
  <si>
    <t>HOSPITAL REGIONAL "VALENTIN GOMEZ FARIAS"</t>
  </si>
  <si>
    <t>UNION MEDICA DEL NORESTE S.A..S</t>
  </si>
  <si>
    <t xml:space="preserve">Rotante por Cirugia General </t>
  </si>
  <si>
    <t>HOSPITAL GENERAL DE PUEBLA "DR.EDUARDO VAZQUEZ NAVARRO"</t>
  </si>
  <si>
    <t xml:space="preserve">HOSPITAL ANGELES </t>
  </si>
  <si>
    <t>R-5 Biologia de la Reprod.</t>
  </si>
  <si>
    <t xml:space="preserve">R-3 Neurologia </t>
  </si>
  <si>
    <t xml:space="preserve">Rotante por Neurologia Vascular </t>
  </si>
  <si>
    <t xml:space="preserve">CENTRO MEDICO NACIONAL 20 DE NOVIEMBRE </t>
  </si>
  <si>
    <t xml:space="preserve">R-2 Neurologia </t>
  </si>
  <si>
    <t xml:space="preserve">R-2 Neurologia Adulto </t>
  </si>
  <si>
    <t xml:space="preserve">Rotante por Neurofisiologia </t>
  </si>
  <si>
    <t xml:space="preserve">R-4 Infectologia </t>
  </si>
  <si>
    <t>R-3 Neurologia Adulto</t>
  </si>
  <si>
    <t>R-2 Neurologia Adulto</t>
  </si>
  <si>
    <t xml:space="preserve">HOSPITAL REGIONAL ISSSTE LEON </t>
  </si>
  <si>
    <t>HOSPITAL DE PEDIATRIA C.M.N XXI</t>
  </si>
  <si>
    <t xml:space="preserve">R-4 Urologia </t>
  </si>
  <si>
    <t xml:space="preserve">Rotante por Urologia </t>
  </si>
  <si>
    <t xml:space="preserve">HOSPITAL DE ESPECIALIDADES PUEBLA </t>
  </si>
  <si>
    <t>R-2 Reumatologia Pediatrica</t>
  </si>
  <si>
    <t xml:space="preserve">Rotante por Inmunologia </t>
  </si>
  <si>
    <t>HOSPITAL GENERAL C.M.N "LA RAZA"</t>
  </si>
  <si>
    <t>HOSPITAL GENERAL 450</t>
  </si>
  <si>
    <t>R-3 Gastroenterologia</t>
  </si>
  <si>
    <t xml:space="preserve">Rotante por Clinica de Pancreas </t>
  </si>
  <si>
    <t xml:space="preserve">HOSPITAL NACIONAL HIPOLITO UNANUE </t>
  </si>
  <si>
    <t xml:space="preserve">R-5 Geriatria </t>
  </si>
  <si>
    <t>HOSPITAL GENERAL REGIONAL N°251</t>
  </si>
  <si>
    <t xml:space="preserve">HOSPITAL GENERAL DE PUEBLA </t>
  </si>
  <si>
    <t xml:space="preserve">HOSPITAL GENERAL DE OCCIDENTE </t>
  </si>
  <si>
    <t xml:space="preserve">R-4 Dermatologia </t>
  </si>
  <si>
    <t>HOSPITAL UNIVERSITARIO "DR.JOSE ELEUTERIO GONZALEZ"</t>
  </si>
  <si>
    <t xml:space="preserve">R-5 Neurocirugia </t>
  </si>
  <si>
    <t>Rotante por Gastroenterologia Clinica</t>
  </si>
  <si>
    <t xml:space="preserve">CENTRO REGIONAL DEL NORESTE </t>
  </si>
  <si>
    <t xml:space="preserve">UNIVERSIDAD AUTONOMA DE SAN LUIS POTOSI </t>
  </si>
  <si>
    <t xml:space="preserve">HOSPITAL CIVIL DE CULIACAN </t>
  </si>
  <si>
    <t xml:space="preserve">HOSPITAL ANGELES LOMAS </t>
  </si>
  <si>
    <t>R-5 Cirugía General</t>
  </si>
  <si>
    <t>Rotante por Cirugia Hepatopancreatobiliar</t>
  </si>
  <si>
    <t xml:space="preserve">HOSPITAL SANTO TOMAS </t>
  </si>
  <si>
    <t>R-5 CirugíaGgenreal</t>
  </si>
  <si>
    <t>HOSPITAL "DR.RAFAEL HERNANDEZ"</t>
  </si>
  <si>
    <t>HOSPITAL REGIONAL DE OCCIDENTE "SAN JUAN DE DIOS"</t>
  </si>
  <si>
    <t>HOSPITAL GENERAL "DR.AURELIO VALDIVIESO"</t>
  </si>
  <si>
    <t xml:space="preserve">R-3 Reumatologia </t>
  </si>
  <si>
    <t xml:space="preserve">HOSPITAL UNIVERSITARIO RAMON Y CAJAL DE MADRID </t>
  </si>
  <si>
    <t xml:space="preserve">HOSPITAL CARLOS ANDRADE MARI </t>
  </si>
  <si>
    <t xml:space="preserve">R-4 Neurologia </t>
  </si>
  <si>
    <t xml:space="preserve">HOSPITAL DE ESPECIALIDADES DE CENTRO MEDICO NACIONAL DE OCCIDENTE DEL IMSS </t>
  </si>
  <si>
    <t xml:space="preserve">INSTITUTO JALISCIENSE DE SALUD MENTAL </t>
  </si>
  <si>
    <t xml:space="preserve">(9) TOTAL </t>
  </si>
  <si>
    <t>ANESTESIOLOGÍA</t>
  </si>
  <si>
    <t>CIRUGIA GENERAL</t>
  </si>
  <si>
    <t>GENETICA MEDICA</t>
  </si>
  <si>
    <t>MEDICINA INTERNA</t>
  </si>
  <si>
    <t>IMAGENOLOGÍA DIAGNOSTICA Y TERAPEUTICA</t>
  </si>
  <si>
    <t>MED. INT. GERIATRÍA</t>
  </si>
  <si>
    <t xml:space="preserve">3° AÑO DE MEDICINA </t>
  </si>
  <si>
    <t xml:space="preserve">GASTROENTEROLOGIA </t>
  </si>
  <si>
    <t xml:space="preserve">CIRUGIA </t>
  </si>
  <si>
    <t xml:space="preserve">HEMATOLOGIA </t>
  </si>
  <si>
    <t>INFECTOLOGIA</t>
  </si>
  <si>
    <t xml:space="preserve">REUMATOLOGIA </t>
  </si>
  <si>
    <t xml:space="preserve">INTERNADO DE PREGRADO </t>
  </si>
  <si>
    <t>Angología y Cx. Vascular</t>
  </si>
  <si>
    <t>Biologia de la Reproducción</t>
  </si>
  <si>
    <t>Coloproctología</t>
  </si>
  <si>
    <t>Endocrinología</t>
  </si>
  <si>
    <t>Gastroenterología</t>
  </si>
  <si>
    <t>Geriatría</t>
  </si>
  <si>
    <t>Hematología</t>
  </si>
  <si>
    <t>Infectología</t>
  </si>
  <si>
    <t>Medicina Crítica</t>
  </si>
  <si>
    <t>Nefrología</t>
  </si>
  <si>
    <t>Neurología</t>
  </si>
  <si>
    <t>Nutriología  Clínica</t>
  </si>
  <si>
    <t>Neurofisiología Clínica</t>
  </si>
  <si>
    <t>Oncología</t>
  </si>
  <si>
    <t>Reumatología</t>
  </si>
  <si>
    <t>Urología</t>
  </si>
  <si>
    <t xml:space="preserve">ANESTESIOLOGIA DEL TRASPLANTE </t>
  </si>
  <si>
    <t>CARDIONEUMOLOGÍA</t>
  </si>
  <si>
    <t>CIRUGÍA DE LA MANO REUMÁTICA</t>
  </si>
  <si>
    <t>CIRUGIA ENDOCRINA</t>
  </si>
  <si>
    <t>CIRUGÍA HEPATO-PANCREATICO-BILIAR</t>
  </si>
  <si>
    <t>CIRUGÍA TORACOSCÓPICA</t>
  </si>
  <si>
    <t>DIABETES Y METABOLISMO</t>
  </si>
  <si>
    <t>DIAGNÓSTICO POR IMAGEN EN NEUROLOGÍA</t>
  </si>
  <si>
    <t>ECOCARDIOGRAFÍA</t>
  </si>
  <si>
    <t>ENFERMEDAD INFLAMATORIA INTESTINAL</t>
  </si>
  <si>
    <t>ENFERMEDAD VASCULAR CEREBRAL</t>
  </si>
  <si>
    <t>ENFERMEDADES DEL METABOLISMO MINERAL</t>
  </si>
  <si>
    <t>ENFERMEDADES TIROIDEAS</t>
  </si>
  <si>
    <t>GERIATRÍA NEUROLÓGICA</t>
  </si>
  <si>
    <t>HEPATOLOGÍA CLÍNICA</t>
  </si>
  <si>
    <t>IMAGEN CARIOVASCULAR POR TOMOGRAFÍA COMPUTADA Y RESONANCIA MAGNÉTICA</t>
  </si>
  <si>
    <t>IMAGEN DE CABEZA Y CUELLO</t>
  </si>
  <si>
    <t>IMAGEN POR TOMOGRAFIA COMPUTADA MULTICORTE DE TÓRAX Y ABDOMEN</t>
  </si>
  <si>
    <t>IMAGEN Y PROCEDIMIENTOS DE INTERVENCIÓN EN LA GLÁNDULA MAMARIA</t>
  </si>
  <si>
    <t>MEDICINA PERIOPERATORIA</t>
  </si>
  <si>
    <t>MOTILIDAD GASTROINTESTINAL</t>
  </si>
  <si>
    <t>NEFROLOGÍA DEL TRASPLANTE</t>
  </si>
  <si>
    <t>NEFROPATOLOGIA</t>
  </si>
  <si>
    <t>NEUROENDOCRINOLOGÍA</t>
  </si>
  <si>
    <t>OBESIDAD</t>
  </si>
  <si>
    <t>PATOLOGÍA GASTROINTESTINAL</t>
  </si>
  <si>
    <t>PSIQUIATRÍA DE ENLACE</t>
  </si>
  <si>
    <t>RADIOLOGIA INTERVENCIONISTA VASCULAR PERIFERICA TORÁCICA ABDOMINAL</t>
  </si>
  <si>
    <t>RECONSTRUCCIÓN ARTICULAR DE CADERA Y RODILLA</t>
  </si>
  <si>
    <t>RESONANCIA MAGNÉTICA</t>
  </si>
  <si>
    <t>TRASPLANTE DE CÉLULAS PROGENITORAS HEMATOPOYÉTICAS EN ADULTOS</t>
  </si>
  <si>
    <t>TRASPLANTE RENAL 1</t>
  </si>
  <si>
    <t>TRASTORNOS DEL SISTEMA NERVIOSO AUTÓNOMO</t>
  </si>
  <si>
    <t>ULTRASONIDO DE ABDOMEN Y ULTRASONIDO DOPPLER</t>
  </si>
  <si>
    <t>ULTRASONIDO ENDOSCÓPICO</t>
  </si>
  <si>
    <t>CIRUGÍA BARIÁTRICA</t>
  </si>
  <si>
    <t>ENDOSCOPIA GASTROINTESTINAL</t>
  </si>
  <si>
    <t>ENFERMEDADES NEUROMUSCULARES</t>
  </si>
  <si>
    <t>OFTALMOLOGÍA EN MEDICINA INTERNA</t>
  </si>
  <si>
    <t>PATOLOGÍA MOLECULAR Y SUBCELULAR APLICADO AL DIAGNÓSTICO</t>
  </si>
  <si>
    <t>PATOLOGÍA ONCOLÓGICA</t>
  </si>
  <si>
    <t>VIH</t>
  </si>
  <si>
    <t>Sin rotaciones al extranjero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</si>
</sst>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"/>
    <numFmt numFmtId="181" formatCode="0.0%"/>
    <numFmt numFmtId="182" formatCode="&quot;$&quot;#,##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sz val="12"/>
      <color indexed="42"/>
      <name val="MS Sans Serif"/>
      <family val="2"/>
    </font>
    <font>
      <sz val="8"/>
      <name val="Century Gothic"/>
      <family val="2"/>
    </font>
    <font>
      <sz val="9"/>
      <name val="MS Sans Serif"/>
      <family val="2"/>
    </font>
    <font>
      <sz val="10"/>
      <name val="Century Gothic"/>
      <family val="2"/>
    </font>
    <font>
      <b/>
      <sz val="14"/>
      <name val="MS Sans Serif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3.5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8.5"/>
      <name val="MS Sans Serif"/>
      <family val="2"/>
    </font>
    <font>
      <sz val="9"/>
      <name val="Calibri"/>
      <family val="2"/>
    </font>
    <font>
      <sz val="10"/>
      <name val="Calibri"/>
      <family val="2"/>
    </font>
    <font>
      <b/>
      <sz val="16"/>
      <name val="MS Sans Serif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theme="0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0" fillId="0" borderId="1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0" fontId="63" fillId="22" borderId="3" applyNumberFormat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2" applyNumberFormat="0" applyAlignment="0" applyProtection="0"/>
    <xf numFmtId="0" fontId="68" fillId="0" borderId="1" applyNumberFormat="0" applyFill="0" applyBorder="0" applyAlignment="0" applyProtection="0"/>
    <xf numFmtId="0" fontId="69" fillId="0" borderId="1" applyNumberFormat="0" applyFill="0" applyBorder="0" applyAlignment="0" applyProtection="0"/>
    <xf numFmtId="0" fontId="7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5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72" fillId="21" borderId="7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66" fillId="0" borderId="9" applyNumberFormat="0" applyFill="0" applyAlignment="0" applyProtection="0"/>
    <xf numFmtId="0" fontId="77" fillId="0" borderId="10" applyNumberFormat="0" applyFill="0" applyAlignment="0" applyProtection="0"/>
  </cellStyleXfs>
  <cellXfs count="707"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1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1" borderId="15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1" borderId="12" xfId="0" applyFont="1" applyFill="1" applyBorder="1" applyAlignment="1">
      <alignment/>
    </xf>
    <xf numFmtId="0" fontId="0" fillId="1" borderId="16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7" xfId="0" applyFont="1" applyFill="1" applyBorder="1" applyAlignment="1">
      <alignment horizontal="center"/>
    </xf>
    <xf numFmtId="0" fontId="0" fillId="1" borderId="17" xfId="0" applyFill="1" applyBorder="1" applyAlignment="1">
      <alignment/>
    </xf>
    <xf numFmtId="0" fontId="0" fillId="1" borderId="18" xfId="0" applyFill="1" applyBorder="1" applyAlignment="1">
      <alignment/>
    </xf>
    <xf numFmtId="0" fontId="0" fillId="1" borderId="11" xfId="0" applyFont="1" applyFill="1" applyBorder="1" applyAlignment="1">
      <alignment horizontal="centerContinuous" vertical="center" wrapText="1"/>
    </xf>
    <xf numFmtId="0" fontId="0" fillId="1" borderId="12" xfId="0" applyFont="1" applyFill="1" applyBorder="1" applyAlignment="1">
      <alignment horizontal="centerContinuous" vertical="center"/>
    </xf>
    <xf numFmtId="0" fontId="0" fillId="1" borderId="19" xfId="0" applyFill="1" applyBorder="1" applyAlignment="1">
      <alignment/>
    </xf>
    <xf numFmtId="0" fontId="0" fillId="1" borderId="18" xfId="0" applyFont="1" applyFill="1" applyBorder="1" applyAlignment="1">
      <alignment horizontal="center"/>
    </xf>
    <xf numFmtId="0" fontId="0" fillId="1" borderId="20" xfId="0" applyFont="1" applyFill="1" applyBorder="1" applyAlignment="1">
      <alignment horizontal="center" vertical="center" wrapText="1"/>
    </xf>
    <xf numFmtId="0" fontId="0" fillId="1" borderId="12" xfId="0" applyFont="1" applyFill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1" borderId="11" xfId="0" applyFont="1" applyFill="1" applyBorder="1" applyAlignment="1">
      <alignment/>
    </xf>
    <xf numFmtId="0" fontId="0" fillId="1" borderId="12" xfId="0" applyFont="1" applyFill="1" applyBorder="1" applyAlignment="1">
      <alignment/>
    </xf>
    <xf numFmtId="0" fontId="0" fillId="1" borderId="19" xfId="0" applyFill="1" applyBorder="1" applyAlignment="1">
      <alignment horizontal="centerContinuous"/>
    </xf>
    <xf numFmtId="0" fontId="0" fillId="1" borderId="18" xfId="0" applyFill="1" applyBorder="1" applyAlignment="1">
      <alignment horizontal="centerContinuous"/>
    </xf>
    <xf numFmtId="0" fontId="0" fillId="1" borderId="18" xfId="0" applyFill="1" applyBorder="1" applyAlignment="1" quotePrefix="1">
      <alignment horizontal="left"/>
    </xf>
    <xf numFmtId="0" fontId="0" fillId="1" borderId="17" xfId="0" applyFill="1" applyBorder="1" applyAlignment="1">
      <alignment horizontal="centerContinuous"/>
    </xf>
    <xf numFmtId="0" fontId="0" fillId="1" borderId="11" xfId="0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 vertical="top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1" borderId="22" xfId="0" applyFont="1" applyFill="1" applyBorder="1" applyAlignment="1">
      <alignment horizontal="center" vertical="center" wrapText="1"/>
    </xf>
    <xf numFmtId="0" fontId="5" fillId="0" borderId="0" xfId="54" applyFont="1" applyAlignment="1">
      <alignment horizontal="centerContinuous" vertical="top"/>
      <protection/>
    </xf>
    <xf numFmtId="0" fontId="0" fillId="0" borderId="0" xfId="54" applyAlignment="1">
      <alignment horizontal="centerContinuous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4" fillId="0" borderId="0" xfId="54" applyFont="1" applyAlignment="1">
      <alignment horizontal="centerContinuous" vertical="top"/>
      <protection/>
    </xf>
    <xf numFmtId="0" fontId="4" fillId="0" borderId="0" xfId="54" applyFont="1" applyAlignment="1">
      <alignment horizontal="centerContinuous"/>
      <protection/>
    </xf>
    <xf numFmtId="0" fontId="4" fillId="0" borderId="0" xfId="54" applyFont="1" applyFill="1" applyAlignment="1">
      <alignment horizontal="centerContinuous"/>
      <protection/>
    </xf>
    <xf numFmtId="0" fontId="0" fillId="0" borderId="0" xfId="54" applyFont="1">
      <alignment/>
      <protection/>
    </xf>
    <xf numFmtId="0" fontId="4" fillId="0" borderId="0" xfId="54" applyFont="1">
      <alignment/>
      <protection/>
    </xf>
    <xf numFmtId="0" fontId="0" fillId="1" borderId="17" xfId="54" applyFont="1" applyFill="1" applyBorder="1">
      <alignment/>
      <protection/>
    </xf>
    <xf numFmtId="0" fontId="0" fillId="1" borderId="18" xfId="54" applyFont="1" applyFill="1" applyBorder="1">
      <alignment/>
      <protection/>
    </xf>
    <xf numFmtId="0" fontId="0" fillId="1" borderId="15" xfId="54" applyFont="1" applyFill="1" applyBorder="1" applyAlignment="1">
      <alignment/>
      <protection/>
    </xf>
    <xf numFmtId="0" fontId="0" fillId="1" borderId="13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centerContinuous"/>
      <protection/>
    </xf>
    <xf numFmtId="0" fontId="0" fillId="1" borderId="14" xfId="54" applyFont="1" applyFill="1" applyBorder="1" applyAlignment="1">
      <alignment horizontal="centerContinuous"/>
      <protection/>
    </xf>
    <xf numFmtId="0" fontId="0" fillId="1" borderId="19" xfId="54" applyFont="1" applyFill="1" applyBorder="1" applyAlignment="1">
      <alignment horizontal="centerContinuous"/>
      <protection/>
    </xf>
    <xf numFmtId="0" fontId="0" fillId="1" borderId="16" xfId="54" applyFont="1" applyFill="1" applyBorder="1">
      <alignment/>
      <protection/>
    </xf>
    <xf numFmtId="0" fontId="0" fillId="1" borderId="22" xfId="54" applyFont="1" applyFill="1" applyBorder="1">
      <alignment/>
      <protection/>
    </xf>
    <xf numFmtId="0" fontId="0" fillId="1" borderId="0" xfId="54" applyFont="1" applyFill="1" applyBorder="1">
      <alignment/>
      <protection/>
    </xf>
    <xf numFmtId="0" fontId="0" fillId="1" borderId="15" xfId="54" applyFont="1" applyFill="1" applyBorder="1" applyAlignment="1">
      <alignment horizontal="centerContinuous"/>
      <protection/>
    </xf>
    <xf numFmtId="0" fontId="0" fillId="1" borderId="21" xfId="54" applyFont="1" applyFill="1" applyBorder="1" applyAlignment="1">
      <alignment horizontal="right"/>
      <protection/>
    </xf>
    <xf numFmtId="0" fontId="0" fillId="1" borderId="14" xfId="54" applyFont="1" applyFill="1" applyBorder="1" applyAlignment="1">
      <alignment/>
      <protection/>
    </xf>
    <xf numFmtId="0" fontId="0" fillId="1" borderId="0" xfId="54" applyFont="1" applyFill="1" applyBorder="1" applyAlignment="1">
      <alignment horizontal="centerContinuous"/>
      <protection/>
    </xf>
    <xf numFmtId="0" fontId="0" fillId="1" borderId="20" xfId="54" applyFont="1" applyFill="1" applyBorder="1">
      <alignment/>
      <protection/>
    </xf>
    <xf numFmtId="0" fontId="0" fillId="1" borderId="23" xfId="54" applyFont="1" applyFill="1" applyBorder="1">
      <alignment/>
      <protection/>
    </xf>
    <xf numFmtId="0" fontId="0" fillId="1" borderId="11" xfId="54" applyFont="1" applyFill="1" applyBorder="1" applyAlignment="1">
      <alignment horizontal="centerContinuous" vertical="top"/>
      <protection/>
    </xf>
    <xf numFmtId="0" fontId="0" fillId="1" borderId="24" xfId="54" applyFont="1" applyFill="1" applyBorder="1" applyAlignment="1">
      <alignment horizontal="centerContinuous" vertical="top"/>
      <protection/>
    </xf>
    <xf numFmtId="0" fontId="0" fillId="1" borderId="25" xfId="54" applyFont="1" applyFill="1" applyBorder="1" applyAlignment="1">
      <alignment horizontal="centerContinuous" vertical="top" wrapText="1"/>
      <protection/>
    </xf>
    <xf numFmtId="0" fontId="0" fillId="1" borderId="12" xfId="54" applyFont="1" applyFill="1" applyBorder="1" applyAlignment="1">
      <alignment horizontal="center" vertical="top" wrapText="1"/>
      <protection/>
    </xf>
    <xf numFmtId="0" fontId="0" fillId="1" borderId="24" xfId="54" applyFont="1" applyFill="1" applyBorder="1" applyAlignment="1">
      <alignment horizontal="center"/>
      <protection/>
    </xf>
    <xf numFmtId="0" fontId="0" fillId="1" borderId="12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/>
      <protection/>
    </xf>
    <xf numFmtId="0" fontId="0" fillId="1" borderId="11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centerContinuous"/>
      <protection/>
    </xf>
    <xf numFmtId="0" fontId="1" fillId="1" borderId="24" xfId="54" applyFont="1" applyFill="1" applyBorder="1" applyAlignment="1">
      <alignment horizontal="centerContinuous"/>
      <protection/>
    </xf>
    <xf numFmtId="0" fontId="1" fillId="1" borderId="25" xfId="54" applyFont="1" applyFill="1" applyBorder="1" applyAlignment="1">
      <alignment horizontal="centerContinuous"/>
      <protection/>
    </xf>
    <xf numFmtId="0" fontId="1" fillId="0" borderId="0" xfId="54" applyFont="1" applyBorder="1" applyAlignment="1">
      <alignment horizontal="centerContinuous"/>
      <protection/>
    </xf>
    <xf numFmtId="0" fontId="1" fillId="0" borderId="0" xfId="54" applyFont="1" applyFill="1" applyBorder="1">
      <alignment/>
      <protection/>
    </xf>
    <xf numFmtId="0" fontId="0" fillId="1" borderId="21" xfId="54" applyFont="1" applyFill="1" applyBorder="1" applyAlignment="1">
      <alignment/>
      <protection/>
    </xf>
    <xf numFmtId="0" fontId="0" fillId="1" borderId="18" xfId="54" applyFont="1" applyFill="1" applyBorder="1" applyAlignment="1">
      <alignment horizontal="centerContinuous"/>
      <protection/>
    </xf>
    <xf numFmtId="0" fontId="0" fillId="1" borderId="19" xfId="54" applyFont="1" applyFill="1" applyBorder="1">
      <alignment/>
      <protection/>
    </xf>
    <xf numFmtId="0" fontId="0" fillId="1" borderId="25" xfId="54" applyFont="1" applyFill="1" applyBorder="1" applyAlignment="1">
      <alignment horizontal="center" vertical="top" wrapText="1"/>
      <protection/>
    </xf>
    <xf numFmtId="0" fontId="1" fillId="1" borderId="11" xfId="54" applyFont="1" applyFill="1" applyBorder="1" applyAlignment="1">
      <alignment horizontal="left"/>
      <protection/>
    </xf>
    <xf numFmtId="0" fontId="1" fillId="1" borderId="24" xfId="54" applyFont="1" applyFill="1" applyBorder="1" applyAlignment="1">
      <alignment horizontal="left"/>
      <protection/>
    </xf>
    <xf numFmtId="0" fontId="0" fillId="1" borderId="25" xfId="54" applyFont="1" applyFill="1" applyBorder="1" applyAlignment="1">
      <alignment horizontal="centerContinuous"/>
      <protection/>
    </xf>
    <xf numFmtId="0" fontId="5" fillId="0" borderId="0" xfId="54" applyFont="1">
      <alignment/>
      <protection/>
    </xf>
    <xf numFmtId="0" fontId="0" fillId="1" borderId="21" xfId="54" applyFont="1" applyFill="1" applyBorder="1" applyAlignment="1">
      <alignment horizontal="center" vertical="top" wrapText="1"/>
      <protection/>
    </xf>
    <xf numFmtId="0" fontId="0" fillId="1" borderId="15" xfId="54" applyFont="1" applyFill="1" applyBorder="1" applyAlignment="1">
      <alignment horizontal="centerContinuous" vertical="top"/>
      <protection/>
    </xf>
    <xf numFmtId="0" fontId="0" fillId="1" borderId="12" xfId="54" applyFill="1" applyBorder="1">
      <alignment/>
      <protection/>
    </xf>
    <xf numFmtId="0" fontId="0" fillId="1" borderId="15" xfId="54" applyFon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horizontal="center"/>
      <protection/>
    </xf>
    <xf numFmtId="0" fontId="7" fillId="0" borderId="0" xfId="54" applyFont="1" applyFill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5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8" fillId="0" borderId="0" xfId="55">
      <alignment vertical="center"/>
      <protection/>
    </xf>
    <xf numFmtId="0" fontId="4" fillId="0" borderId="0" xfId="55" applyFont="1" applyAlignment="1">
      <alignment horizontal="centerContinuous" vertical="center"/>
      <protection/>
    </xf>
    <xf numFmtId="0" fontId="6" fillId="0" borderId="0" xfId="55" applyFont="1" applyFill="1" applyAlignment="1">
      <alignment horizontal="centerContinuous" vertical="center"/>
      <protection/>
    </xf>
    <xf numFmtId="0" fontId="8" fillId="0" borderId="0" xfId="55" applyAlignment="1">
      <alignment horizontal="centerContinuous" vertical="center"/>
      <protection/>
    </xf>
    <xf numFmtId="0" fontId="6" fillId="0" borderId="0" xfId="55" applyFont="1">
      <alignment vertical="center"/>
      <protection/>
    </xf>
    <xf numFmtId="0" fontId="9" fillId="0" borderId="0" xfId="55" applyFont="1">
      <alignment vertical="center"/>
      <protection/>
    </xf>
    <xf numFmtId="0" fontId="8" fillId="0" borderId="0" xfId="55" applyBorder="1">
      <alignment vertical="center"/>
      <protection/>
    </xf>
    <xf numFmtId="0" fontId="6" fillId="1" borderId="15" xfId="55" applyFont="1" applyFill="1" applyBorder="1" applyAlignment="1">
      <alignment horizontal="center" vertical="center" wrapText="1"/>
      <protection/>
    </xf>
    <xf numFmtId="0" fontId="6" fillId="1" borderId="21" xfId="55" applyFont="1" applyFill="1" applyBorder="1" applyAlignment="1">
      <alignment horizontal="centerContinuous" vertical="center" wrapText="1"/>
      <protection/>
    </xf>
    <xf numFmtId="0" fontId="8" fillId="0" borderId="0" xfId="55" applyBorder="1" applyAlignment="1">
      <alignment/>
      <protection/>
    </xf>
    <xf numFmtId="0" fontId="8" fillId="0" borderId="0" xfId="55" applyBorder="1" applyAlignment="1">
      <alignment horizontal="center"/>
      <protection/>
    </xf>
    <xf numFmtId="0" fontId="8" fillId="0" borderId="0" xfId="55" applyBorder="1" applyAlignment="1">
      <alignment horizontal="left"/>
      <protection/>
    </xf>
    <xf numFmtId="0" fontId="0" fillId="1" borderId="21" xfId="55" applyFont="1" applyFill="1" applyBorder="1" applyAlignment="1">
      <alignment horizontal="centerContinuous" vertical="center"/>
      <protection/>
    </xf>
    <xf numFmtId="0" fontId="0" fillId="1" borderId="14" xfId="55" applyFont="1" applyFill="1" applyBorder="1" applyAlignment="1">
      <alignment horizontal="centerContinuous" vertical="center"/>
      <protection/>
    </xf>
    <xf numFmtId="0" fontId="8" fillId="1" borderId="21" xfId="55" applyFill="1" applyBorder="1">
      <alignment vertical="center"/>
      <protection/>
    </xf>
    <xf numFmtId="0" fontId="8" fillId="1" borderId="13" xfId="55" applyFill="1" applyBorder="1">
      <alignment vertical="center"/>
      <protection/>
    </xf>
    <xf numFmtId="0" fontId="0" fillId="0" borderId="0" xfId="54" applyFill="1" applyAlignment="1">
      <alignment horizontal="centerContinuous"/>
      <protection/>
    </xf>
    <xf numFmtId="0" fontId="0" fillId="1" borderId="21" xfId="54" applyFill="1" applyBorder="1" applyAlignment="1">
      <alignment horizontal="center" vertical="center" wrapText="1"/>
      <protection/>
    </xf>
    <xf numFmtId="0" fontId="0" fillId="1" borderId="14" xfId="54" applyFill="1" applyBorder="1" applyAlignment="1">
      <alignment horizontal="center" vertical="center" wrapText="1"/>
      <protection/>
    </xf>
    <xf numFmtId="0" fontId="0" fillId="1" borderId="15" xfId="54" applyFill="1" applyBorder="1" applyAlignment="1">
      <alignment horizontal="center" vertical="center" wrapText="1"/>
      <protection/>
    </xf>
    <xf numFmtId="0" fontId="0" fillId="1" borderId="11" xfId="54" applyFill="1" applyBorder="1">
      <alignment/>
      <protection/>
    </xf>
    <xf numFmtId="0" fontId="0" fillId="1" borderId="12" xfId="0" applyFont="1" applyFill="1" applyBorder="1" applyAlignment="1">
      <alignment horizontal="center" vertical="center"/>
    </xf>
    <xf numFmtId="0" fontId="11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vertical="center"/>
      <protection/>
    </xf>
    <xf numFmtId="0" fontId="9" fillId="0" borderId="0" xfId="55" applyFont="1" applyFill="1">
      <alignment vertical="center"/>
      <protection/>
    </xf>
    <xf numFmtId="0" fontId="6" fillId="1" borderId="16" xfId="55" applyFont="1" applyFill="1" applyBorder="1" applyAlignment="1">
      <alignment horizontal="center" vertical="center" wrapText="1"/>
      <protection/>
    </xf>
    <xf numFmtId="0" fontId="6" fillId="1" borderId="17" xfId="55" applyFont="1" applyFill="1" applyBorder="1" applyAlignment="1">
      <alignment horizontal="centerContinuous" vertical="center" wrapText="1"/>
      <protection/>
    </xf>
    <xf numFmtId="0" fontId="6" fillId="1" borderId="19" xfId="55" applyFont="1" applyFill="1" applyBorder="1" applyAlignment="1">
      <alignment horizontal="centerContinuous" vertical="center" wrapText="1"/>
      <protection/>
    </xf>
    <xf numFmtId="0" fontId="6" fillId="1" borderId="14" xfId="55" applyFont="1" applyFill="1" applyBorder="1" applyAlignment="1">
      <alignment horizontal="centerContinuous" vertical="center" wrapText="1"/>
      <protection/>
    </xf>
    <xf numFmtId="0" fontId="8" fillId="0" borderId="0" xfId="55" applyBorder="1" applyAlignment="1">
      <alignment horizontal="center" vertical="top"/>
      <protection/>
    </xf>
    <xf numFmtId="0" fontId="8" fillId="0" borderId="0" xfId="55" applyBorder="1" applyAlignment="1">
      <alignment vertical="top"/>
      <protection/>
    </xf>
    <xf numFmtId="0" fontId="8" fillId="1" borderId="14" xfId="55" applyFill="1" applyBorder="1" applyAlignment="1">
      <alignment vertical="center"/>
      <protection/>
    </xf>
    <xf numFmtId="0" fontId="5" fillId="0" borderId="0" xfId="54" applyFont="1" applyAlignment="1">
      <alignment horizontal="centerContinuous" vertical="top" wrapText="1"/>
      <protection/>
    </xf>
    <xf numFmtId="0" fontId="0" fillId="0" borderId="0" xfId="54" applyAlignment="1">
      <alignment horizontal="centerContinuous" vertical="top" wrapText="1"/>
      <protection/>
    </xf>
    <xf numFmtId="0" fontId="0" fillId="0" borderId="0" xfId="54" applyFill="1" applyAlignment="1">
      <alignment horizontal="centerContinuous" vertical="top" wrapText="1"/>
      <protection/>
    </xf>
    <xf numFmtId="0" fontId="4" fillId="0" borderId="0" xfId="54" applyFont="1" applyAlignment="1">
      <alignment horizontal="centerContinuous" vertical="top" wrapText="1"/>
      <protection/>
    </xf>
    <xf numFmtId="0" fontId="4" fillId="0" borderId="0" xfId="54" applyFont="1" applyBorder="1" applyAlignment="1">
      <alignment vertical="center" wrapText="1"/>
      <protection/>
    </xf>
    <xf numFmtId="0" fontId="0" fillId="0" borderId="0" xfId="54" applyBorder="1" applyAlignment="1">
      <alignment vertical="center" wrapText="1"/>
      <protection/>
    </xf>
    <xf numFmtId="0" fontId="0" fillId="0" borderId="0" xfId="54" applyBorder="1" applyAlignment="1">
      <alignment vertical="top" wrapText="1"/>
      <protection/>
    </xf>
    <xf numFmtId="0" fontId="0" fillId="1" borderId="15" xfId="54" applyFont="1" applyFill="1" applyBorder="1" applyAlignment="1">
      <alignment horizontal="center"/>
      <protection/>
    </xf>
    <xf numFmtId="0" fontId="0" fillId="1" borderId="15" xfId="54" applyFill="1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33" borderId="15" xfId="54" applyFont="1" applyFill="1" applyBorder="1" applyAlignment="1">
      <alignment horizontal="center" vertical="center"/>
      <protection/>
    </xf>
    <xf numFmtId="0" fontId="15" fillId="33" borderId="21" xfId="54" applyFont="1" applyFill="1" applyBorder="1" applyAlignment="1">
      <alignment horizontal="center"/>
      <protection/>
    </xf>
    <xf numFmtId="0" fontId="18" fillId="34" borderId="1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1" fillId="1" borderId="11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6" fillId="1" borderId="16" xfId="55" applyFont="1" applyFill="1" applyBorder="1" applyAlignment="1">
      <alignment horizontal="center" vertical="center" wrapText="1"/>
      <protection/>
    </xf>
    <xf numFmtId="0" fontId="0" fillId="1" borderId="21" xfId="54" applyFont="1" applyFill="1" applyBorder="1" applyAlignment="1">
      <alignment horizontal="center" vertical="center" wrapText="1"/>
      <protection/>
    </xf>
    <xf numFmtId="0" fontId="0" fillId="1" borderId="21" xfId="55" applyFont="1" applyFill="1" applyBorder="1" applyAlignment="1">
      <alignment vertical="center"/>
      <protection/>
    </xf>
    <xf numFmtId="3" fontId="0" fillId="0" borderId="15" xfId="54" applyNumberFormat="1" applyFill="1" applyBorder="1" applyAlignment="1">
      <alignment horizontal="center" vertical="center"/>
      <protection/>
    </xf>
    <xf numFmtId="0" fontId="15" fillId="35" borderId="15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27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9" fillId="34" borderId="0" xfId="0" applyNumberFormat="1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3" fontId="18" fillId="34" borderId="33" xfId="0" applyNumberFormat="1" applyFont="1" applyFill="1" applyBorder="1" applyAlignment="1">
      <alignment horizontal="center"/>
    </xf>
    <xf numFmtId="180" fontId="18" fillId="34" borderId="23" xfId="0" applyNumberFormat="1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 vertical="top"/>
    </xf>
    <xf numFmtId="0" fontId="18" fillId="34" borderId="25" xfId="0" applyFont="1" applyFill="1" applyBorder="1" applyAlignment="1">
      <alignment horizontal="center" vertical="top"/>
    </xf>
    <xf numFmtId="3" fontId="18" fillId="34" borderId="24" xfId="0" applyNumberFormat="1" applyFont="1" applyFill="1" applyBorder="1" applyAlignment="1">
      <alignment horizontal="center" vertical="top"/>
    </xf>
    <xf numFmtId="0" fontId="18" fillId="34" borderId="25" xfId="0" applyFont="1" applyFill="1" applyBorder="1" applyAlignment="1">
      <alignment horizontal="center"/>
    </xf>
    <xf numFmtId="0" fontId="18" fillId="34" borderId="24" xfId="0" applyFont="1" applyFill="1" applyBorder="1" applyAlignment="1" quotePrefix="1">
      <alignment horizontal="center" vertical="top"/>
    </xf>
    <xf numFmtId="0" fontId="18" fillId="34" borderId="20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top" wrapText="1"/>
    </xf>
    <xf numFmtId="181" fontId="18" fillId="34" borderId="23" xfId="61" applyNumberFormat="1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 wrapText="1"/>
    </xf>
    <xf numFmtId="180" fontId="18" fillId="34" borderId="23" xfId="61" applyNumberFormat="1" applyFont="1" applyFill="1" applyBorder="1" applyAlignment="1">
      <alignment horizontal="center"/>
    </xf>
    <xf numFmtId="0" fontId="18" fillId="34" borderId="33" xfId="0" applyFont="1" applyFill="1" applyBorder="1" applyAlignment="1" quotePrefix="1">
      <alignment horizontal="center"/>
    </xf>
    <xf numFmtId="0" fontId="18" fillId="34" borderId="24" xfId="0" applyFont="1" applyFill="1" applyBorder="1" applyAlignment="1">
      <alignment horizontal="center" vertical="justify"/>
    </xf>
    <xf numFmtId="0" fontId="18" fillId="34" borderId="25" xfId="0" applyFont="1" applyFill="1" applyBorder="1" applyAlignment="1">
      <alignment horizontal="center" vertical="justify"/>
    </xf>
    <xf numFmtId="0" fontId="18" fillId="34" borderId="20" xfId="0" applyFont="1" applyFill="1" applyBorder="1" applyAlignment="1" quotePrefix="1">
      <alignment horizontal="center" vertical="center"/>
    </xf>
    <xf numFmtId="0" fontId="18" fillId="34" borderId="23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horizontal="center" vertical="justify"/>
    </xf>
    <xf numFmtId="0" fontId="18" fillId="34" borderId="16" xfId="0" applyFont="1" applyFill="1" applyBorder="1" applyAlignment="1" quotePrefix="1">
      <alignment horizontal="center" vertical="center"/>
    </xf>
    <xf numFmtId="0" fontId="18" fillId="34" borderId="18" xfId="0" applyFont="1" applyFill="1" applyBorder="1" applyAlignment="1">
      <alignment horizontal="center"/>
    </xf>
    <xf numFmtId="0" fontId="18" fillId="34" borderId="34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 vertical="top"/>
    </xf>
    <xf numFmtId="0" fontId="18" fillId="34" borderId="16" xfId="0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18" fillId="34" borderId="19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 vertical="top" wrapText="1"/>
    </xf>
    <xf numFmtId="0" fontId="21" fillId="34" borderId="33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 vertical="top" wrapText="1"/>
    </xf>
    <xf numFmtId="0" fontId="16" fillId="36" borderId="17" xfId="0" applyFont="1" applyFill="1" applyBorder="1" applyAlignment="1">
      <alignment vertical="center"/>
    </xf>
    <xf numFmtId="0" fontId="16" fillId="36" borderId="11" xfId="0" applyFont="1" applyFill="1" applyBorder="1" applyAlignment="1">
      <alignment vertical="center"/>
    </xf>
    <xf numFmtId="0" fontId="17" fillId="36" borderId="21" xfId="0" applyFont="1" applyFill="1" applyBorder="1" applyAlignment="1">
      <alignment horizontal="left" vertical="center"/>
    </xf>
    <xf numFmtId="0" fontId="15" fillId="36" borderId="13" xfId="0" applyFont="1" applyFill="1" applyBorder="1" applyAlignment="1">
      <alignment horizontal="left" vertical="center"/>
    </xf>
    <xf numFmtId="0" fontId="16" fillId="36" borderId="13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left" vertical="center"/>
    </xf>
    <xf numFmtId="0" fontId="18" fillId="36" borderId="13" xfId="0" applyFont="1" applyFill="1" applyBorder="1" applyAlignment="1">
      <alignment horizontal="center" vertical="top"/>
    </xf>
    <xf numFmtId="0" fontId="18" fillId="36" borderId="13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left" vertical="center"/>
    </xf>
    <xf numFmtId="0" fontId="18" fillId="36" borderId="14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3" fontId="18" fillId="34" borderId="33" xfId="0" applyNumberFormat="1" applyFont="1" applyFill="1" applyBorder="1" applyAlignment="1" quotePrefix="1">
      <alignment horizontal="center"/>
    </xf>
    <xf numFmtId="3" fontId="18" fillId="34" borderId="33" xfId="0" applyNumberFormat="1" applyFont="1" applyFill="1" applyBorder="1" applyAlignment="1" quotePrefix="1">
      <alignment horizontal="center" vertical="top"/>
    </xf>
    <xf numFmtId="0" fontId="16" fillId="33" borderId="35" xfId="0" applyFont="1" applyFill="1" applyBorder="1" applyAlignment="1">
      <alignment/>
    </xf>
    <xf numFmtId="0" fontId="20" fillId="33" borderId="3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1" fontId="18" fillId="34" borderId="24" xfId="0" applyNumberFormat="1" applyFont="1" applyFill="1" applyBorder="1" applyAlignment="1">
      <alignment horizontal="center" vertical="top"/>
    </xf>
    <xf numFmtId="3" fontId="18" fillId="34" borderId="33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6" fillId="37" borderId="0" xfId="0" applyFon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15" fillId="33" borderId="15" xfId="54" applyFont="1" applyFill="1" applyBorder="1" applyAlignment="1">
      <alignment horizontal="center"/>
      <protection/>
    </xf>
    <xf numFmtId="0" fontId="1" fillId="1" borderId="21" xfId="54" applyFont="1" applyFill="1" applyBorder="1" applyAlignment="1">
      <alignment/>
      <protection/>
    </xf>
    <xf numFmtId="0" fontId="1" fillId="1" borderId="13" xfId="54" applyFont="1" applyFill="1" applyBorder="1" applyAlignment="1">
      <alignment/>
      <protection/>
    </xf>
    <xf numFmtId="0" fontId="1" fillId="1" borderId="14" xfId="54" applyFont="1" applyFill="1" applyBorder="1" applyAlignment="1">
      <alignment/>
      <protection/>
    </xf>
    <xf numFmtId="0" fontId="15" fillId="33" borderId="21" xfId="54" applyFont="1" applyFill="1" applyBorder="1" applyAlignment="1">
      <alignment/>
      <protection/>
    </xf>
    <xf numFmtId="0" fontId="15" fillId="33" borderId="14" xfId="54" applyFont="1" applyFill="1" applyBorder="1" applyAlignment="1">
      <alignment/>
      <protection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wrapText="1"/>
    </xf>
    <xf numFmtId="3" fontId="0" fillId="34" borderId="15" xfId="0" applyNumberForma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22" fillId="38" borderId="36" xfId="58" applyFont="1" applyFill="1" applyBorder="1" applyAlignment="1">
      <alignment horizontal="center"/>
      <protection/>
    </xf>
    <xf numFmtId="0" fontId="22" fillId="0" borderId="37" xfId="58" applyFont="1" applyFill="1" applyBorder="1" applyAlignment="1">
      <alignment horizontal="right" wrapText="1"/>
      <protection/>
    </xf>
    <xf numFmtId="0" fontId="22" fillId="0" borderId="37" xfId="58" applyFont="1" applyFill="1" applyBorder="1" applyAlignment="1">
      <alignment wrapText="1"/>
      <protection/>
    </xf>
    <xf numFmtId="0" fontId="22" fillId="39" borderId="37" xfId="58" applyFont="1" applyFill="1" applyBorder="1" applyAlignment="1">
      <alignment vertical="top" wrapText="1"/>
      <protection/>
    </xf>
    <xf numFmtId="0" fontId="5" fillId="0" borderId="0" xfId="55" applyFont="1" applyAlignment="1">
      <alignment horizontal="center" vertical="center"/>
      <protection/>
    </xf>
    <xf numFmtId="0" fontId="10" fillId="1" borderId="21" xfId="55" applyFont="1" applyFill="1" applyBorder="1">
      <alignment vertical="center"/>
      <protection/>
    </xf>
    <xf numFmtId="0" fontId="10" fillId="1" borderId="13" xfId="55" applyFont="1" applyFill="1" applyBorder="1">
      <alignment vertical="center"/>
      <protection/>
    </xf>
    <xf numFmtId="0" fontId="10" fillId="1" borderId="14" xfId="55" applyFont="1" applyFill="1" applyBorder="1">
      <alignment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left" vertic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1" fontId="0" fillId="34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0" fontId="18" fillId="34" borderId="12" xfId="0" applyFont="1" applyFill="1" applyBorder="1" applyAlignment="1">
      <alignment horizontal="center" vertical="center"/>
    </xf>
    <xf numFmtId="0" fontId="16" fillId="33" borderId="15" xfId="54" applyFont="1" applyFill="1" applyBorder="1" applyAlignment="1" applyProtection="1">
      <alignment horizontal="center" vertical="center"/>
      <protection locked="0"/>
    </xf>
    <xf numFmtId="0" fontId="0" fillId="0" borderId="11" xfId="54" applyFont="1" applyBorder="1" applyProtection="1">
      <alignment/>
      <protection locked="0"/>
    </xf>
    <xf numFmtId="0" fontId="0" fillId="0" borderId="24" xfId="54" applyFont="1" applyBorder="1" applyProtection="1">
      <alignment/>
      <protection locked="0"/>
    </xf>
    <xf numFmtId="0" fontId="0" fillId="0" borderId="25" xfId="54" applyFont="1" applyBorder="1" applyProtection="1">
      <alignment/>
      <protection locked="0"/>
    </xf>
    <xf numFmtId="0" fontId="0" fillId="0" borderId="12" xfId="54" applyFont="1" applyBorder="1" applyProtection="1">
      <alignment/>
      <protection locked="0"/>
    </xf>
    <xf numFmtId="0" fontId="0" fillId="0" borderId="11" xfId="54" applyBorder="1" applyProtection="1">
      <alignment/>
      <protection locked="0"/>
    </xf>
    <xf numFmtId="0" fontId="0" fillId="0" borderId="12" xfId="54" applyBorder="1" applyProtection="1">
      <alignment/>
      <protection locked="0"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16" fillId="34" borderId="11" xfId="0" applyFont="1" applyFill="1" applyBorder="1" applyAlignment="1" applyProtection="1">
      <alignment horizontal="center" vertical="center" wrapText="1"/>
      <protection locked="0"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0" fontId="18" fillId="34" borderId="12" xfId="0" applyFont="1" applyFill="1" applyBorder="1" applyAlignment="1" applyProtection="1">
      <alignment horizontal="center" vertical="center"/>
      <protection locked="0"/>
    </xf>
    <xf numFmtId="0" fontId="0" fillId="0" borderId="25" xfId="54" applyBorder="1" applyProtection="1">
      <alignment/>
      <protection locked="0"/>
    </xf>
    <xf numFmtId="0" fontId="8" fillId="0" borderId="20" xfId="55" applyBorder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justify" vertical="center"/>
      <protection locked="0"/>
    </xf>
    <xf numFmtId="0" fontId="18" fillId="33" borderId="15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5" xfId="54" applyBorder="1" applyProtection="1">
      <alignment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vertical="center"/>
      <protection locked="0"/>
    </xf>
    <xf numFmtId="0" fontId="10" fillId="0" borderId="15" xfId="55" applyFont="1" applyBorder="1" applyProtection="1">
      <alignment vertical="center"/>
      <protection locked="0"/>
    </xf>
    <xf numFmtId="0" fontId="16" fillId="33" borderId="15" xfId="54" applyFont="1" applyFill="1" applyBorder="1" applyAlignment="1">
      <alignment horizontal="center" vertical="center"/>
      <protection/>
    </xf>
    <xf numFmtId="0" fontId="16" fillId="33" borderId="11" xfId="54" applyFont="1" applyFill="1" applyBorder="1" applyAlignment="1">
      <alignment horizontal="center" vertical="center"/>
      <protection/>
    </xf>
    <xf numFmtId="0" fontId="16" fillId="34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15" fillId="0" borderId="13" xfId="54" applyFont="1" applyBorder="1">
      <alignment/>
      <protection/>
    </xf>
    <xf numFmtId="0" fontId="15" fillId="0" borderId="13" xfId="54" applyFont="1" applyBorder="1" applyAlignment="1">
      <alignment horizontal="centerContinuous"/>
      <protection/>
    </xf>
    <xf numFmtId="0" fontId="15" fillId="0" borderId="14" xfId="54" applyFont="1" applyBorder="1" applyAlignment="1">
      <alignment horizontal="centerContinuous"/>
      <protection/>
    </xf>
    <xf numFmtId="0" fontId="15" fillId="0" borderId="0" xfId="54" applyFont="1">
      <alignment/>
      <protection/>
    </xf>
    <xf numFmtId="0" fontId="15" fillId="0" borderId="21" xfId="54" applyFont="1" applyBorder="1">
      <alignment/>
      <protection/>
    </xf>
    <xf numFmtId="0" fontId="26" fillId="0" borderId="13" xfId="54" applyFont="1" applyBorder="1">
      <alignment/>
      <protection/>
    </xf>
    <xf numFmtId="0" fontId="26" fillId="0" borderId="14" xfId="54" applyFont="1" applyBorder="1">
      <alignment/>
      <protection/>
    </xf>
    <xf numFmtId="0" fontId="26" fillId="0" borderId="0" xfId="54" applyFont="1">
      <alignment/>
      <protection/>
    </xf>
    <xf numFmtId="0" fontId="1" fillId="0" borderId="0" xfId="54" applyFont="1">
      <alignment/>
      <protection/>
    </xf>
    <xf numFmtId="0" fontId="15" fillId="0" borderId="13" xfId="54" applyFont="1" applyBorder="1" applyAlignment="1">
      <alignment horizontal="right"/>
      <protection/>
    </xf>
    <xf numFmtId="0" fontId="15" fillId="0" borderId="14" xfId="54" applyFont="1" applyBorder="1">
      <alignment/>
      <protection/>
    </xf>
    <xf numFmtId="0" fontId="1" fillId="0" borderId="0" xfId="54" applyFont="1" applyAlignment="1">
      <alignment horizontal="centerContinuous"/>
      <protection/>
    </xf>
    <xf numFmtId="0" fontId="11" fillId="0" borderId="0" xfId="54" applyFont="1" applyAlignment="1">
      <alignment horizontal="centerContinuous" vertical="top"/>
      <protection/>
    </xf>
    <xf numFmtId="0" fontId="11" fillId="0" borderId="0" xfId="54" applyFont="1" applyAlignment="1">
      <alignment horizontal="centerContinuous"/>
      <protection/>
    </xf>
    <xf numFmtId="0" fontId="15" fillId="0" borderId="13" xfId="55" applyFont="1" applyBorder="1">
      <alignment vertical="center"/>
      <protection/>
    </xf>
    <xf numFmtId="0" fontId="15" fillId="0" borderId="13" xfId="55" applyFont="1" applyBorder="1" applyAlignment="1">
      <alignment vertical="center"/>
      <protection/>
    </xf>
    <xf numFmtId="0" fontId="20" fillId="0" borderId="14" xfId="55" applyFont="1" applyBorder="1" applyAlignment="1">
      <alignment horizontal="centerContinuous" vertical="center"/>
      <protection/>
    </xf>
    <xf numFmtId="0" fontId="20" fillId="0" borderId="0" xfId="55" applyFont="1">
      <alignment vertical="center"/>
      <protection/>
    </xf>
    <xf numFmtId="0" fontId="15" fillId="0" borderId="0" xfId="55" applyFont="1">
      <alignment vertical="center"/>
      <protection/>
    </xf>
    <xf numFmtId="0" fontId="15" fillId="0" borderId="13" xfId="55" applyFont="1" applyBorder="1" applyAlignment="1">
      <alignment horizontal="left" vertical="center"/>
      <protection/>
    </xf>
    <xf numFmtId="0" fontId="20" fillId="0" borderId="14" xfId="55" applyFont="1" applyBorder="1">
      <alignment vertical="center"/>
      <protection/>
    </xf>
    <xf numFmtId="0" fontId="20" fillId="0" borderId="0" xfId="55" applyFont="1" applyBorder="1">
      <alignment vertical="center"/>
      <protection/>
    </xf>
    <xf numFmtId="0" fontId="15" fillId="0" borderId="21" xfId="54" applyFont="1" applyBorder="1" applyAlignment="1">
      <alignment horizontal="left" vertical="center"/>
      <protection/>
    </xf>
    <xf numFmtId="0" fontId="15" fillId="0" borderId="13" xfId="54" applyFont="1" applyBorder="1" applyAlignment="1">
      <alignment horizontal="centerContinuous" vertical="center" wrapText="1"/>
      <protection/>
    </xf>
    <xf numFmtId="0" fontId="15" fillId="0" borderId="13" xfId="54" applyFont="1" applyBorder="1" applyAlignment="1">
      <alignment vertical="center" wrapText="1"/>
      <protection/>
    </xf>
    <xf numFmtId="0" fontId="15" fillId="0" borderId="13" xfId="54" applyFont="1" applyBorder="1" applyAlignment="1">
      <alignment horizontal="right" vertical="center" wrapText="1"/>
      <protection/>
    </xf>
    <xf numFmtId="0" fontId="15" fillId="0" borderId="13" xfId="54" applyFont="1" applyBorder="1" applyAlignment="1">
      <alignment horizontal="left" vertical="center"/>
      <protection/>
    </xf>
    <xf numFmtId="0" fontId="15" fillId="0" borderId="14" xfId="54" applyFont="1" applyBorder="1" applyAlignment="1">
      <alignment vertical="top" wrapText="1"/>
      <protection/>
    </xf>
    <xf numFmtId="0" fontId="15" fillId="0" borderId="0" xfId="54" applyFont="1" applyBorder="1" applyAlignment="1">
      <alignment vertical="center" wrapText="1"/>
      <protection/>
    </xf>
    <xf numFmtId="0" fontId="15" fillId="0" borderId="0" xfId="54" applyFont="1" applyBorder="1" applyAlignment="1">
      <alignment vertical="top" wrapText="1"/>
      <protection/>
    </xf>
    <xf numFmtId="0" fontId="15" fillId="0" borderId="13" xfId="55" applyFont="1" applyBorder="1" applyAlignment="1">
      <alignment horizontal="center" vertical="center"/>
      <protection/>
    </xf>
    <xf numFmtId="0" fontId="15" fillId="0" borderId="14" xfId="55" applyFont="1" applyBorder="1">
      <alignment vertical="center"/>
      <protection/>
    </xf>
    <xf numFmtId="0" fontId="15" fillId="0" borderId="0" xfId="55" applyFont="1" applyBorder="1">
      <alignment vertical="center"/>
      <protection/>
    </xf>
    <xf numFmtId="0" fontId="15" fillId="0" borderId="21" xfId="55" applyFont="1" applyBorder="1">
      <alignment vertical="center"/>
      <protection/>
    </xf>
    <xf numFmtId="0" fontId="15" fillId="0" borderId="13" xfId="55" applyFont="1" applyBorder="1" applyAlignment="1">
      <alignment horizontal="right" vertical="center"/>
      <protection/>
    </xf>
    <xf numFmtId="0" fontId="8" fillId="34" borderId="0" xfId="55" applyFill="1">
      <alignment vertical="center"/>
      <protection/>
    </xf>
    <xf numFmtId="0" fontId="4" fillId="34" borderId="0" xfId="55" applyFont="1" applyFill="1" applyAlignment="1">
      <alignment vertical="center"/>
      <protection/>
    </xf>
    <xf numFmtId="0" fontId="6" fillId="34" borderId="0" xfId="55" applyFont="1" applyFill="1" applyAlignment="1">
      <alignment vertical="center"/>
      <protection/>
    </xf>
    <xf numFmtId="0" fontId="8" fillId="34" borderId="0" xfId="55" applyFill="1" applyAlignment="1">
      <alignment horizontal="center" vertical="center"/>
      <protection/>
    </xf>
    <xf numFmtId="0" fontId="6" fillId="34" borderId="0" xfId="55" applyFont="1" applyFill="1">
      <alignment vertical="center"/>
      <protection/>
    </xf>
    <xf numFmtId="0" fontId="9" fillId="34" borderId="0" xfId="55" applyFont="1" applyFill="1">
      <alignment vertical="center"/>
      <protection/>
    </xf>
    <xf numFmtId="0" fontId="15" fillId="34" borderId="13" xfId="0" applyFont="1" applyFill="1" applyBorder="1" applyAlignment="1" quotePrefix="1">
      <alignment horizontal="left" vertical="center"/>
    </xf>
    <xf numFmtId="0" fontId="26" fillId="34" borderId="13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59" fillId="34" borderId="0" xfId="57" applyFill="1">
      <alignment/>
      <protection/>
    </xf>
    <xf numFmtId="0" fontId="12" fillId="34" borderId="15" xfId="0" applyFont="1" applyFill="1" applyBorder="1" applyAlignment="1">
      <alignment horizontal="center" vertical="center" wrapText="1"/>
    </xf>
    <xf numFmtId="0" fontId="59" fillId="34" borderId="0" xfId="57" applyFill="1" applyAlignment="1">
      <alignment horizontal="left" textRotation="180"/>
      <protection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13" fillId="34" borderId="0" xfId="57" applyFont="1" applyFill="1" applyAlignment="1">
      <alignment horizontal="center" vertical="center" wrapText="1"/>
      <protection/>
    </xf>
    <xf numFmtId="0" fontId="13" fillId="34" borderId="0" xfId="57" applyFont="1" applyFill="1">
      <alignment/>
      <protection/>
    </xf>
    <xf numFmtId="0" fontId="20" fillId="34" borderId="0" xfId="55" applyFont="1" applyFill="1">
      <alignment vertical="center"/>
      <protection/>
    </xf>
    <xf numFmtId="0" fontId="20" fillId="34" borderId="0" xfId="55" applyFont="1" applyFill="1" applyBorder="1">
      <alignment vertical="center"/>
      <protection/>
    </xf>
    <xf numFmtId="0" fontId="15" fillId="34" borderId="21" xfId="55" applyFont="1" applyFill="1" applyBorder="1" applyAlignment="1">
      <alignment vertical="center"/>
      <protection/>
    </xf>
    <xf numFmtId="0" fontId="20" fillId="34" borderId="13" xfId="55" applyFont="1" applyFill="1" applyBorder="1">
      <alignment vertical="center"/>
      <protection/>
    </xf>
    <xf numFmtId="0" fontId="15" fillId="34" borderId="13" xfId="55" applyFont="1" applyFill="1" applyBorder="1" applyAlignment="1">
      <alignment vertical="center"/>
      <protection/>
    </xf>
    <xf numFmtId="0" fontId="15" fillId="34" borderId="13" xfId="55" applyFont="1" applyFill="1" applyBorder="1">
      <alignment vertical="center"/>
      <protection/>
    </xf>
    <xf numFmtId="0" fontId="15" fillId="34" borderId="14" xfId="55" applyFont="1" applyFill="1" applyBorder="1">
      <alignment vertical="center"/>
      <protection/>
    </xf>
    <xf numFmtId="0" fontId="15" fillId="34" borderId="13" xfId="55" applyFont="1" applyFill="1" applyBorder="1" applyAlignment="1">
      <alignment horizontal="center" vertical="center"/>
      <protection/>
    </xf>
    <xf numFmtId="0" fontId="20" fillId="34" borderId="14" xfId="55" applyFont="1" applyFill="1" applyBorder="1">
      <alignment vertical="center"/>
      <protection/>
    </xf>
    <xf numFmtId="0" fontId="15" fillId="34" borderId="0" xfId="55" applyFont="1" applyFill="1" applyBorder="1">
      <alignment vertical="center"/>
      <protection/>
    </xf>
    <xf numFmtId="0" fontId="15" fillId="34" borderId="0" xfId="55" applyFont="1" applyFill="1">
      <alignment vertical="center"/>
      <protection/>
    </xf>
    <xf numFmtId="0" fontId="15" fillId="34" borderId="21" xfId="55" applyFont="1" applyFill="1" applyBorder="1">
      <alignment vertical="center"/>
      <protection/>
    </xf>
    <xf numFmtId="0" fontId="15" fillId="34" borderId="13" xfId="55" applyFont="1" applyFill="1" applyBorder="1" applyAlignment="1">
      <alignment horizontal="right" vertical="center"/>
      <protection/>
    </xf>
    <xf numFmtId="0" fontId="15" fillId="34" borderId="13" xfId="55" applyFont="1" applyFill="1" applyBorder="1" applyAlignment="1">
      <alignment horizontal="left" vertical="center"/>
      <protection/>
    </xf>
    <xf numFmtId="0" fontId="34" fillId="16" borderId="0" xfId="0" applyFont="1" applyFill="1" applyBorder="1" applyAlignment="1">
      <alignment/>
    </xf>
    <xf numFmtId="0" fontId="16" fillId="33" borderId="12" xfId="54" applyFont="1" applyFill="1" applyBorder="1" applyAlignment="1">
      <alignment horizontal="center" vertical="center"/>
      <protection/>
    </xf>
    <xf numFmtId="0" fontId="16" fillId="33" borderId="24" xfId="54" applyFont="1" applyFill="1" applyBorder="1" applyAlignment="1">
      <alignment horizontal="center" vertical="center"/>
      <protection/>
    </xf>
    <xf numFmtId="0" fontId="15" fillId="33" borderId="25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>
      <alignment horizontal="center" vertical="center"/>
      <protection/>
    </xf>
    <xf numFmtId="0" fontId="16" fillId="33" borderId="21" xfId="54" applyFont="1" applyFill="1" applyBorder="1" applyAlignment="1" applyProtection="1">
      <alignment horizontal="center" vertical="center"/>
      <protection locked="0"/>
    </xf>
    <xf numFmtId="0" fontId="15" fillId="33" borderId="21" xfId="54" applyFont="1" applyFill="1" applyBorder="1" applyAlignment="1">
      <alignment horizontal="center" vertical="center"/>
      <protection/>
    </xf>
    <xf numFmtId="0" fontId="16" fillId="33" borderId="25" xfId="54" applyFont="1" applyFill="1" applyBorder="1" applyAlignment="1">
      <alignment horizontal="center" vertical="center"/>
      <protection/>
    </xf>
    <xf numFmtId="0" fontId="8" fillId="0" borderId="15" xfId="55" applyFill="1" applyBorder="1" applyAlignment="1">
      <alignment horizontal="center" vertical="center"/>
      <protection/>
    </xf>
    <xf numFmtId="3" fontId="8" fillId="0" borderId="15" xfId="55" applyNumberFormat="1" applyFill="1" applyBorder="1" applyAlignment="1">
      <alignment horizontal="center" vertical="center"/>
      <protection/>
    </xf>
    <xf numFmtId="0" fontId="8" fillId="1" borderId="14" xfId="55" applyFill="1" applyBorder="1" applyAlignment="1">
      <alignment horizontal="center" vertical="center"/>
      <protection/>
    </xf>
    <xf numFmtId="0" fontId="19" fillId="0" borderId="21" xfId="0" applyFont="1" applyBorder="1" applyAlignment="1">
      <alignment horizontal="left"/>
    </xf>
    <xf numFmtId="0" fontId="16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15" fillId="0" borderId="13" xfId="54" applyFont="1" applyBorder="1" applyAlignment="1">
      <alignment vertical="center"/>
      <protection/>
    </xf>
    <xf numFmtId="0" fontId="15" fillId="0" borderId="13" xfId="54" applyFont="1" applyBorder="1" applyAlignment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6" fillId="34" borderId="15" xfId="0" applyFont="1" applyFill="1" applyBorder="1" applyAlignment="1">
      <alignment horizontal="justify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Continuous" vertical="center"/>
    </xf>
    <xf numFmtId="0" fontId="16" fillId="33" borderId="15" xfId="0" applyFont="1" applyFill="1" applyBorder="1" applyAlignment="1">
      <alignment vertical="center"/>
    </xf>
    <xf numFmtId="0" fontId="12" fillId="34" borderId="21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0" fontId="0" fillId="34" borderId="0" xfId="55" applyFont="1" applyFill="1" applyAlignment="1">
      <alignment vertical="center"/>
      <protection/>
    </xf>
    <xf numFmtId="0" fontId="18" fillId="0" borderId="40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center" vertical="center"/>
      <protection/>
    </xf>
    <xf numFmtId="0" fontId="18" fillId="40" borderId="15" xfId="0" applyNumberFormat="1" applyFont="1" applyFill="1" applyBorder="1" applyAlignment="1" applyProtection="1">
      <alignment horizontal="left" vertical="center" wrapText="1" shrinkToFit="1"/>
      <protection/>
    </xf>
    <xf numFmtId="0" fontId="18" fillId="40" borderId="42" xfId="0" applyNumberFormat="1" applyFont="1" applyFill="1" applyBorder="1" applyAlignment="1" applyProtection="1">
      <alignment horizontal="center" vertical="center"/>
      <protection/>
    </xf>
    <xf numFmtId="0" fontId="18" fillId="40" borderId="40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22" fillId="0" borderId="15" xfId="59" applyFont="1" applyFill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justify" vertical="center" wrapText="1"/>
    </xf>
    <xf numFmtId="0" fontId="6" fillId="0" borderId="0" xfId="54" applyFont="1" applyAlignment="1">
      <alignment horizontal="right"/>
      <protection/>
    </xf>
    <xf numFmtId="49" fontId="35" fillId="0" borderId="11" xfId="54" applyNumberFormat="1" applyFont="1" applyBorder="1" applyAlignment="1" applyProtection="1">
      <alignment wrapText="1"/>
      <protection locked="0"/>
    </xf>
    <xf numFmtId="0" fontId="6" fillId="0" borderId="0" xfId="55" applyFont="1" applyAlignment="1">
      <alignment horizontal="right" vertical="center"/>
      <protection/>
    </xf>
    <xf numFmtId="0" fontId="0" fillId="0" borderId="24" xfId="54" applyBorder="1">
      <alignment/>
      <protection/>
    </xf>
    <xf numFmtId="3" fontId="0" fillId="0" borderId="0" xfId="54" applyNumberFormat="1">
      <alignment/>
      <protection/>
    </xf>
    <xf numFmtId="3" fontId="0" fillId="0" borderId="24" xfId="54" applyNumberFormat="1" applyBorder="1">
      <alignment/>
      <protection/>
    </xf>
    <xf numFmtId="0" fontId="0" fillId="34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3" fontId="18" fillId="34" borderId="24" xfId="0" applyNumberFormat="1" applyFont="1" applyFill="1" applyBorder="1" applyAlignment="1" quotePrefix="1">
      <alignment horizontal="center" vertical="top"/>
    </xf>
    <xf numFmtId="0" fontId="15" fillId="0" borderId="14" xfId="54" applyFont="1" applyBorder="1" applyAlignment="1">
      <alignment vertical="center"/>
      <protection/>
    </xf>
    <xf numFmtId="0" fontId="18" fillId="33" borderId="11" xfId="54" applyFont="1" applyFill="1" applyBorder="1" applyAlignment="1">
      <alignment vertical="center"/>
      <protection/>
    </xf>
    <xf numFmtId="0" fontId="18" fillId="33" borderId="12" xfId="54" applyFont="1" applyFill="1" applyBorder="1" applyAlignment="1">
      <alignment horizontal="center" vertical="center" wrapText="1"/>
      <protection/>
    </xf>
    <xf numFmtId="0" fontId="18" fillId="33" borderId="25" xfId="54" applyFont="1" applyFill="1" applyBorder="1" applyAlignment="1">
      <alignment horizontal="center" vertical="center" wrapText="1"/>
      <protection/>
    </xf>
    <xf numFmtId="0" fontId="18" fillId="33" borderId="11" xfId="54" applyFont="1" applyFill="1" applyBorder="1" applyAlignment="1">
      <alignment horizontal="center" vertical="center" wrapText="1"/>
      <protection/>
    </xf>
    <xf numFmtId="180" fontId="18" fillId="33" borderId="11" xfId="54" applyNumberFormat="1" applyFont="1" applyFill="1" applyBorder="1" applyAlignment="1">
      <alignment horizontal="center" vertical="center" wrapText="1"/>
      <protection/>
    </xf>
    <xf numFmtId="0" fontId="18" fillId="33" borderId="12" xfId="54" applyFont="1" applyFill="1" applyBorder="1" applyAlignment="1">
      <alignment vertical="center"/>
      <protection/>
    </xf>
    <xf numFmtId="0" fontId="18" fillId="33" borderId="12" xfId="54" applyFont="1" applyFill="1" applyBorder="1" applyAlignment="1">
      <alignment horizontal="center" vertical="center"/>
      <protection/>
    </xf>
    <xf numFmtId="0" fontId="18" fillId="33" borderId="11" xfId="54" applyFont="1" applyFill="1" applyBorder="1" applyAlignment="1">
      <alignment horizontal="center" vertical="center"/>
      <protection/>
    </xf>
    <xf numFmtId="0" fontId="18" fillId="33" borderId="25" xfId="54" applyFont="1" applyFill="1" applyBorder="1" applyAlignment="1">
      <alignment horizontal="center" vertical="center"/>
      <protection/>
    </xf>
    <xf numFmtId="0" fontId="28" fillId="33" borderId="20" xfId="54" applyFont="1" applyFill="1" applyBorder="1" applyAlignment="1">
      <alignment horizontal="center" vertical="center"/>
      <protection/>
    </xf>
    <xf numFmtId="0" fontId="28" fillId="33" borderId="22" xfId="54" applyFont="1" applyFill="1" applyBorder="1" applyAlignment="1">
      <alignment horizontal="center" vertical="center"/>
      <protection/>
    </xf>
    <xf numFmtId="0" fontId="28" fillId="34" borderId="20" xfId="54" applyFont="1" applyFill="1" applyBorder="1" applyAlignment="1">
      <alignment horizontal="justify" vertical="center"/>
      <protection/>
    </xf>
    <xf numFmtId="0" fontId="28" fillId="34" borderId="23" xfId="54" applyFont="1" applyFill="1" applyBorder="1" applyAlignment="1">
      <alignment horizontal="center" vertical="center" wrapText="1"/>
      <protection/>
    </xf>
    <xf numFmtId="0" fontId="28" fillId="34" borderId="20" xfId="54" applyFont="1" applyFill="1" applyBorder="1" applyAlignment="1">
      <alignment horizontal="center" vertical="center"/>
      <protection/>
    </xf>
    <xf numFmtId="1" fontId="28" fillId="34" borderId="20" xfId="54" applyNumberFormat="1" applyFont="1" applyFill="1" applyBorder="1" applyAlignment="1">
      <alignment horizontal="center" vertical="center"/>
      <protection/>
    </xf>
    <xf numFmtId="0" fontId="28" fillId="34" borderId="20" xfId="54" applyFont="1" applyFill="1" applyBorder="1" applyAlignment="1">
      <alignment horizontal="center" vertical="center" wrapText="1"/>
      <protection/>
    </xf>
    <xf numFmtId="0" fontId="28" fillId="34" borderId="23" xfId="54" applyFont="1" applyFill="1" applyBorder="1" applyAlignment="1">
      <alignment horizontal="center" vertical="center"/>
      <protection/>
    </xf>
    <xf numFmtId="0" fontId="28" fillId="0" borderId="20" xfId="54" applyFont="1" applyFill="1" applyBorder="1" applyAlignment="1">
      <alignment horizontal="center" vertical="center"/>
      <protection/>
    </xf>
    <xf numFmtId="0" fontId="28" fillId="0" borderId="20" xfId="54" applyFont="1" applyFill="1" applyBorder="1" applyAlignment="1">
      <alignment horizontal="justify" vertical="center"/>
      <protection/>
    </xf>
    <xf numFmtId="0" fontId="36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wrapText="1"/>
    </xf>
    <xf numFmtId="0" fontId="57" fillId="0" borderId="15" xfId="0" applyFont="1" applyFill="1" applyBorder="1" applyAlignment="1">
      <alignment horizontal="center" vertical="center" wrapText="1"/>
    </xf>
    <xf numFmtId="0" fontId="38" fillId="0" borderId="0" xfId="54" applyFont="1">
      <alignment/>
      <protection/>
    </xf>
    <xf numFmtId="0" fontId="11" fillId="0" borderId="0" xfId="55" applyFont="1">
      <alignment vertical="center"/>
      <protection/>
    </xf>
    <xf numFmtId="0" fontId="6" fillId="1" borderId="20" xfId="55" applyFont="1" applyFill="1" applyBorder="1" applyAlignment="1">
      <alignment horizontal="center" vertical="center" wrapText="1"/>
      <protection/>
    </xf>
    <xf numFmtId="0" fontId="6" fillId="1" borderId="19" xfId="55" applyFont="1" applyFill="1" applyBorder="1" applyAlignment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43" xfId="0" applyNumberFormat="1" applyFont="1" applyFill="1" applyBorder="1" applyAlignment="1" applyProtection="1">
      <alignment horizontal="left" vertical="center"/>
      <protection/>
    </xf>
    <xf numFmtId="0" fontId="18" fillId="0" borderId="44" xfId="0" applyNumberFormat="1" applyFont="1" applyFill="1" applyBorder="1" applyAlignment="1" applyProtection="1">
      <alignment horizontal="center" vertical="center"/>
      <protection/>
    </xf>
    <xf numFmtId="0" fontId="18" fillId="40" borderId="12" xfId="0" applyNumberFormat="1" applyFont="1" applyFill="1" applyBorder="1" applyAlignment="1" applyProtection="1">
      <alignment horizontal="left" vertical="center" wrapText="1" shrinkToFit="1"/>
      <protection/>
    </xf>
    <xf numFmtId="0" fontId="18" fillId="40" borderId="45" xfId="0" applyNumberFormat="1" applyFont="1" applyFill="1" applyBorder="1" applyAlignment="1" applyProtection="1">
      <alignment horizontal="center" vertical="center"/>
      <protection/>
    </xf>
    <xf numFmtId="0" fontId="18" fillId="40" borderId="43" xfId="0" applyNumberFormat="1" applyFont="1" applyFill="1" applyBorder="1" applyAlignment="1" applyProtection="1">
      <alignment horizontal="center" vertical="center"/>
      <protection/>
    </xf>
    <xf numFmtId="0" fontId="18" fillId="0" borderId="46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47" xfId="0" applyNumberFormat="1" applyFont="1" applyFill="1" applyBorder="1" applyAlignment="1" applyProtection="1">
      <alignment horizontal="center" vertical="center"/>
      <protection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12" xfId="54" applyFont="1" applyFill="1" applyBorder="1" applyAlignment="1">
      <alignment horizontal="center" vertical="center"/>
      <protection/>
    </xf>
    <xf numFmtId="0" fontId="18" fillId="33" borderId="15" xfId="54" applyFont="1" applyFill="1" applyBorder="1" applyAlignment="1" applyProtection="1">
      <alignment horizontal="center" vertical="center"/>
      <protection locked="0"/>
    </xf>
    <xf numFmtId="0" fontId="18" fillId="33" borderId="15" xfId="54" applyFont="1" applyFill="1" applyBorder="1" applyAlignment="1">
      <alignment horizontal="center" vertical="center"/>
      <protection/>
    </xf>
    <xf numFmtId="0" fontId="19" fillId="33" borderId="15" xfId="54" applyFont="1" applyFill="1" applyBorder="1" applyAlignment="1">
      <alignment horizontal="center" vertical="center"/>
      <protection/>
    </xf>
    <xf numFmtId="0" fontId="18" fillId="0" borderId="11" xfId="54" applyFont="1" applyFill="1" applyBorder="1" applyAlignment="1" applyProtection="1">
      <alignment horizontal="center" vertical="center"/>
      <protection locked="0"/>
    </xf>
    <xf numFmtId="0" fontId="18" fillId="0" borderId="11" xfId="54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>
      <alignment horizontal="center" vertical="center"/>
    </xf>
    <xf numFmtId="180" fontId="18" fillId="0" borderId="12" xfId="0" applyNumberFormat="1" applyFont="1" applyBorder="1" applyAlignment="1">
      <alignment horizontal="center"/>
    </xf>
    <xf numFmtId="180" fontId="18" fillId="0" borderId="12" xfId="0" applyNumberFormat="1" applyFont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/>
    </xf>
    <xf numFmtId="0" fontId="78" fillId="0" borderId="15" xfId="0" applyFont="1" applyBorder="1" applyAlignment="1">
      <alignment wrapText="1"/>
    </xf>
    <xf numFmtId="180" fontId="18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 quotePrefix="1">
      <alignment horizontal="center"/>
    </xf>
    <xf numFmtId="0" fontId="19" fillId="0" borderId="14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8" fillId="1" borderId="16" xfId="0" applyFont="1" applyFill="1" applyBorder="1" applyAlignment="1">
      <alignment horizontal="center"/>
    </xf>
    <xf numFmtId="0" fontId="18" fillId="1" borderId="15" xfId="0" applyFont="1" applyFill="1" applyBorder="1" applyAlignment="1">
      <alignment horizontal="centerContinuous"/>
    </xf>
    <xf numFmtId="0" fontId="18" fillId="1" borderId="17" xfId="0" applyFont="1" applyFill="1" applyBorder="1" applyAlignment="1">
      <alignment horizontal="centerContinuous"/>
    </xf>
    <xf numFmtId="0" fontId="18" fillId="1" borderId="17" xfId="0" applyFont="1" applyFill="1" applyBorder="1" applyAlignment="1">
      <alignment horizontal="center"/>
    </xf>
    <xf numFmtId="0" fontId="18" fillId="1" borderId="18" xfId="0" applyFont="1" applyFill="1" applyBorder="1" applyAlignment="1">
      <alignment horizontal="center"/>
    </xf>
    <xf numFmtId="0" fontId="18" fillId="1" borderId="17" xfId="0" applyFont="1" applyFill="1" applyBorder="1" applyAlignment="1">
      <alignment/>
    </xf>
    <xf numFmtId="0" fontId="18" fillId="1" borderId="18" xfId="0" applyFont="1" applyFill="1" applyBorder="1" applyAlignment="1">
      <alignment/>
    </xf>
    <xf numFmtId="0" fontId="18" fillId="1" borderId="19" xfId="0" applyFont="1" applyFill="1" applyBorder="1" applyAlignment="1">
      <alignment/>
    </xf>
    <xf numFmtId="0" fontId="18" fillId="1" borderId="20" xfId="0" applyFont="1" applyFill="1" applyBorder="1" applyAlignment="1">
      <alignment horizontal="center" vertical="center" wrapText="1"/>
    </xf>
    <xf numFmtId="0" fontId="18" fillId="1" borderId="11" xfId="0" applyFont="1" applyFill="1" applyBorder="1" applyAlignment="1">
      <alignment horizontal="centerContinuous" vertical="center"/>
    </xf>
    <xf numFmtId="0" fontId="18" fillId="1" borderId="12" xfId="0" applyFont="1" applyFill="1" applyBorder="1" applyAlignment="1">
      <alignment horizontal="centerContinuous" vertical="center"/>
    </xf>
    <xf numFmtId="0" fontId="18" fillId="1" borderId="21" xfId="0" applyFont="1" applyFill="1" applyBorder="1" applyAlignment="1">
      <alignment horizontal="centerContinuous" vertical="center"/>
    </xf>
    <xf numFmtId="0" fontId="18" fillId="1" borderId="11" xfId="0" applyFont="1" applyFill="1" applyBorder="1" applyAlignment="1">
      <alignment horizontal="centerContinuous" vertical="center" wrapText="1"/>
    </xf>
    <xf numFmtId="0" fontId="18" fillId="1" borderId="12" xfId="0" applyFont="1" applyFill="1" applyBorder="1" applyAlignment="1">
      <alignment horizontal="centerContinuous" vertical="center" wrapText="1"/>
    </xf>
    <xf numFmtId="0" fontId="18" fillId="1" borderId="22" xfId="0" applyFont="1" applyFill="1" applyBorder="1" applyAlignment="1">
      <alignment horizontal="center" vertical="center" wrapText="1"/>
    </xf>
    <xf numFmtId="0" fontId="18" fillId="1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1" borderId="12" xfId="0" applyFont="1" applyFill="1" applyBorder="1" applyAlignment="1">
      <alignment/>
    </xf>
    <xf numFmtId="0" fontId="18" fillId="33" borderId="12" xfId="54" applyFont="1" applyFill="1" applyBorder="1" applyAlignment="1">
      <alignment vertical="center" wrapText="1"/>
      <protection/>
    </xf>
    <xf numFmtId="0" fontId="18" fillId="0" borderId="12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1" borderId="1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Continuous" vertical="top"/>
    </xf>
    <xf numFmtId="0" fontId="18" fillId="0" borderId="0" xfId="0" applyFont="1" applyFill="1" applyBorder="1" applyAlignment="1">
      <alignment horizontal="centerContinuous"/>
    </xf>
    <xf numFmtId="0" fontId="19" fillId="33" borderId="15" xfId="54" applyFont="1" applyFill="1" applyBorder="1" applyAlignment="1">
      <alignment wrapText="1"/>
      <protection/>
    </xf>
    <xf numFmtId="0" fontId="18" fillId="33" borderId="11" xfId="54" applyFont="1" applyFill="1" applyBorder="1" applyAlignment="1">
      <alignment/>
      <protection/>
    </xf>
    <xf numFmtId="0" fontId="19" fillId="0" borderId="11" xfId="0" applyFont="1" applyBorder="1" applyAlignment="1">
      <alignment/>
    </xf>
    <xf numFmtId="0" fontId="18" fillId="33" borderId="12" xfId="54" applyFont="1" applyFill="1" applyBorder="1" applyAlignment="1">
      <alignment/>
      <protection/>
    </xf>
    <xf numFmtId="0" fontId="18" fillId="33" borderId="11" xfId="54" applyFont="1" applyFill="1" applyBorder="1" applyAlignment="1">
      <alignment horizontal="center"/>
      <protection/>
    </xf>
    <xf numFmtId="0" fontId="18" fillId="1" borderId="12" xfId="0" applyFont="1" applyFill="1" applyBorder="1" applyAlignment="1">
      <alignment horizontal="center"/>
    </xf>
    <xf numFmtId="0" fontId="18" fillId="1" borderId="21" xfId="0" applyFont="1" applyFill="1" applyBorder="1" applyAlignment="1">
      <alignment horizontal="centerContinuous" vertical="center" wrapText="1"/>
    </xf>
    <xf numFmtId="0" fontId="18" fillId="1" borderId="15" xfId="0" applyFont="1" applyFill="1" applyBorder="1" applyAlignment="1">
      <alignment horizontal="centerContinuous" vertical="center"/>
    </xf>
    <xf numFmtId="0" fontId="18" fillId="1" borderId="22" xfId="0" applyFont="1" applyFill="1" applyBorder="1" applyAlignment="1" quotePrefix="1">
      <alignment horizontal="center" vertical="center" wrapText="1"/>
    </xf>
    <xf numFmtId="0" fontId="18" fillId="1" borderId="20" xfId="0" applyFont="1" applyFill="1" applyBorder="1" applyAlignment="1" quotePrefix="1">
      <alignment horizontal="center" vertical="center" wrapText="1"/>
    </xf>
    <xf numFmtId="0" fontId="18" fillId="0" borderId="11" xfId="0" applyFont="1" applyFill="1" applyBorder="1" applyAlignment="1" quotePrefix="1">
      <alignment horizontal="center"/>
    </xf>
    <xf numFmtId="0" fontId="18" fillId="33" borderId="15" xfId="54" applyFont="1" applyFill="1" applyBorder="1" applyAlignment="1">
      <alignment vertical="center"/>
      <protection/>
    </xf>
    <xf numFmtId="0" fontId="18" fillId="33" borderId="15" xfId="54" applyFont="1" applyFill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/>
      <protection locked="0"/>
    </xf>
    <xf numFmtId="0" fontId="19" fillId="1" borderId="12" xfId="0" applyFont="1" applyFill="1" applyBorder="1" applyAlignment="1" quotePrefix="1">
      <alignment horizontal="center" vertical="center"/>
    </xf>
    <xf numFmtId="0" fontId="19" fillId="0" borderId="13" xfId="54" applyFont="1" applyBorder="1" applyAlignment="1">
      <alignment vertical="center"/>
      <protection/>
    </xf>
    <xf numFmtId="0" fontId="18" fillId="0" borderId="13" xfId="54" applyFont="1" applyBorder="1" applyAlignment="1">
      <alignment vertical="center"/>
      <protection/>
    </xf>
    <xf numFmtId="0" fontId="19" fillId="0" borderId="14" xfId="54" applyFont="1" applyBorder="1">
      <alignment/>
      <protection/>
    </xf>
    <xf numFmtId="0" fontId="19" fillId="0" borderId="0" xfId="54" applyFont="1">
      <alignment/>
      <protection/>
    </xf>
    <xf numFmtId="0" fontId="19" fillId="0" borderId="21" xfId="54" applyFont="1" applyBorder="1">
      <alignment/>
      <protection/>
    </xf>
    <xf numFmtId="0" fontId="19" fillId="0" borderId="13" xfId="54" applyFont="1" applyBorder="1" applyAlignment="1">
      <alignment horizontal="right"/>
      <protection/>
    </xf>
    <xf numFmtId="0" fontId="19" fillId="0" borderId="13" xfId="54" applyFont="1" applyBorder="1">
      <alignment/>
      <protection/>
    </xf>
    <xf numFmtId="0" fontId="18" fillId="0" borderId="0" xfId="54" applyFont="1" applyBorder="1">
      <alignment/>
      <protection/>
    </xf>
    <xf numFmtId="0" fontId="18" fillId="0" borderId="0" xfId="54" applyFont="1" applyBorder="1" applyAlignment="1">
      <alignment horizontal="right"/>
      <protection/>
    </xf>
    <xf numFmtId="0" fontId="18" fillId="0" borderId="0" xfId="54" applyFont="1">
      <alignment/>
      <protection/>
    </xf>
    <xf numFmtId="0" fontId="18" fillId="1" borderId="17" xfId="54" applyFont="1" applyFill="1" applyBorder="1" applyAlignment="1">
      <alignment horizontal="center" vertical="top"/>
      <protection/>
    </xf>
    <xf numFmtId="0" fontId="18" fillId="1" borderId="16" xfId="54" applyFont="1" applyFill="1" applyBorder="1">
      <alignment/>
      <protection/>
    </xf>
    <xf numFmtId="0" fontId="18" fillId="1" borderId="18" xfId="54" applyFont="1" applyFill="1" applyBorder="1">
      <alignment/>
      <protection/>
    </xf>
    <xf numFmtId="0" fontId="18" fillId="1" borderId="17" xfId="54" applyFont="1" applyFill="1" applyBorder="1">
      <alignment/>
      <protection/>
    </xf>
    <xf numFmtId="0" fontId="18" fillId="1" borderId="21" xfId="54" applyFont="1" applyFill="1" applyBorder="1" applyAlignment="1">
      <alignment horizontal="centerContinuous"/>
      <protection/>
    </xf>
    <xf numFmtId="0" fontId="18" fillId="1" borderId="14" xfId="54" applyFont="1" applyFill="1" applyBorder="1" applyAlignment="1">
      <alignment horizontal="centerContinuous"/>
      <protection/>
    </xf>
    <xf numFmtId="0" fontId="18" fillId="1" borderId="11" xfId="54" applyFont="1" applyFill="1" applyBorder="1" applyAlignment="1">
      <alignment horizontal="center" vertical="top" wrapText="1"/>
      <protection/>
    </xf>
    <xf numFmtId="0" fontId="18" fillId="1" borderId="21" xfId="54" applyFont="1" applyFill="1" applyBorder="1" applyAlignment="1">
      <alignment horizontal="center" vertical="center"/>
      <protection/>
    </xf>
    <xf numFmtId="0" fontId="18" fillId="1" borderId="15" xfId="54" applyFont="1" applyFill="1" applyBorder="1" applyAlignment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1" borderId="11" xfId="54" applyFont="1" applyFill="1" applyBorder="1" applyAlignment="1">
      <alignment horizontal="center"/>
      <protection/>
    </xf>
    <xf numFmtId="0" fontId="19" fillId="1" borderId="11" xfId="54" applyFont="1" applyFill="1" applyBorder="1" applyAlignment="1">
      <alignment horizontal="left"/>
      <protection/>
    </xf>
    <xf numFmtId="0" fontId="19" fillId="0" borderId="11" xfId="54" applyFont="1" applyFill="1" applyBorder="1" applyAlignment="1">
      <alignment horizontal="center"/>
      <protection/>
    </xf>
    <xf numFmtId="0" fontId="19" fillId="0" borderId="15" xfId="54" applyFont="1" applyFill="1" applyBorder="1" applyAlignment="1">
      <alignment horizontal="center"/>
      <protection/>
    </xf>
    <xf numFmtId="0" fontId="18" fillId="0" borderId="12" xfId="54" applyFont="1" applyBorder="1" applyProtection="1">
      <alignment/>
      <protection locked="0"/>
    </xf>
    <xf numFmtId="0" fontId="18" fillId="0" borderId="12" xfId="54" applyFont="1" applyBorder="1" applyAlignment="1" applyProtection="1">
      <alignment horizontal="center"/>
      <protection locked="0"/>
    </xf>
    <xf numFmtId="0" fontId="18" fillId="0" borderId="11" xfId="54" applyFont="1" applyBorder="1" applyAlignment="1" applyProtection="1">
      <alignment horizontal="center"/>
      <protection locked="0"/>
    </xf>
    <xf numFmtId="0" fontId="18" fillId="0" borderId="24" xfId="54" applyFont="1" applyFill="1" applyBorder="1" applyAlignment="1">
      <alignment horizontal="center"/>
      <protection/>
    </xf>
    <xf numFmtId="0" fontId="18" fillId="1" borderId="21" xfId="54" applyFont="1" applyFill="1" applyBorder="1" applyAlignment="1">
      <alignment horizontal="center" vertical="center" wrapText="1"/>
      <protection/>
    </xf>
    <xf numFmtId="0" fontId="18" fillId="1" borderId="15" xfId="54" applyFont="1" applyFill="1" applyBorder="1" applyAlignment="1">
      <alignment horizontal="center" vertical="center" wrapText="1"/>
      <protection/>
    </xf>
    <xf numFmtId="0" fontId="18" fillId="1" borderId="14" xfId="54" applyFont="1" applyFill="1" applyBorder="1" applyAlignment="1">
      <alignment horizontal="center" vertical="center" wrapText="1"/>
      <protection/>
    </xf>
    <xf numFmtId="0" fontId="18" fillId="1" borderId="12" xfId="54" applyFont="1" applyFill="1" applyBorder="1" applyAlignment="1">
      <alignment horizontal="center" vertical="center" wrapText="1"/>
      <protection/>
    </xf>
    <xf numFmtId="0" fontId="18" fillId="1" borderId="12" xfId="54" applyFont="1" applyFill="1" applyBorder="1" applyAlignment="1" quotePrefix="1">
      <alignment horizontal="center" vertical="center" wrapText="1"/>
      <protection/>
    </xf>
    <xf numFmtId="0" fontId="18" fillId="0" borderId="25" xfId="54" applyFont="1" applyBorder="1" applyProtection="1">
      <alignment/>
      <protection locked="0"/>
    </xf>
    <xf numFmtId="0" fontId="18" fillId="0" borderId="11" xfId="54" applyFont="1" applyBorder="1" applyProtection="1">
      <alignment/>
      <protection locked="0"/>
    </xf>
    <xf numFmtId="0" fontId="18" fillId="1" borderId="12" xfId="54" applyFont="1" applyFill="1" applyBorder="1" applyAlignment="1" quotePrefix="1">
      <alignment horizontal="center"/>
      <protection/>
    </xf>
    <xf numFmtId="0" fontId="18" fillId="0" borderId="24" xfId="54" applyFont="1" applyFill="1" applyBorder="1" applyAlignment="1">
      <alignment horizontal="center" vertical="center"/>
      <protection/>
    </xf>
    <xf numFmtId="0" fontId="18" fillId="1" borderId="15" xfId="54" applyFont="1" applyFill="1" applyBorder="1" applyAlignment="1">
      <alignment/>
      <protection/>
    </xf>
    <xf numFmtId="0" fontId="18" fillId="0" borderId="25" xfId="54" applyFont="1" applyFill="1" applyBorder="1" applyAlignment="1">
      <alignment horizontal="center" vertical="center"/>
      <protection/>
    </xf>
    <xf numFmtId="0" fontId="18" fillId="1" borderId="24" xfId="54" applyFont="1" applyFill="1" applyBorder="1">
      <alignment/>
      <protection/>
    </xf>
    <xf numFmtId="0" fontId="18" fillId="1" borderId="12" xfId="54" applyFont="1" applyFill="1" applyBorder="1">
      <alignment/>
      <protection/>
    </xf>
    <xf numFmtId="0" fontId="16" fillId="33" borderId="15" xfId="54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>
      <alignment horizontal="center" vertical="center"/>
    </xf>
    <xf numFmtId="15" fontId="15" fillId="0" borderId="13" xfId="0" applyNumberFormat="1" applyFont="1" applyBorder="1" applyAlignment="1" quotePrefix="1">
      <alignment horizontal="center" vertical="center"/>
    </xf>
    <xf numFmtId="15" fontId="15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4" fillId="0" borderId="24" xfId="54" applyFont="1" applyBorder="1" applyAlignment="1">
      <alignment horizontal="center" vertical="top"/>
      <protection/>
    </xf>
    <xf numFmtId="0" fontId="16" fillId="33" borderId="21" xfId="54" applyFont="1" applyFill="1" applyBorder="1" applyAlignment="1" applyProtection="1">
      <alignment horizontal="center" vertical="center"/>
      <protection locked="0"/>
    </xf>
    <xf numFmtId="0" fontId="16" fillId="33" borderId="14" xfId="54" applyFont="1" applyFill="1" applyBorder="1" applyAlignment="1" applyProtection="1">
      <alignment horizontal="center" vertical="center"/>
      <protection locked="0"/>
    </xf>
    <xf numFmtId="0" fontId="16" fillId="33" borderId="21" xfId="54" applyFont="1" applyFill="1" applyBorder="1" applyAlignment="1">
      <alignment horizontal="center" vertical="center"/>
      <protection/>
    </xf>
    <xf numFmtId="0" fontId="16" fillId="33" borderId="14" xfId="54" applyFont="1" applyFill="1" applyBorder="1" applyAlignment="1">
      <alignment horizontal="center" vertical="center"/>
      <protection/>
    </xf>
    <xf numFmtId="0" fontId="15" fillId="33" borderId="21" xfId="54" applyFont="1" applyFill="1" applyBorder="1" applyAlignment="1">
      <alignment horizontal="center" vertical="center"/>
      <protection/>
    </xf>
    <xf numFmtId="0" fontId="15" fillId="33" borderId="14" xfId="54" applyFont="1" applyFill="1" applyBorder="1" applyAlignment="1">
      <alignment horizontal="center" vertical="center"/>
      <protection/>
    </xf>
    <xf numFmtId="0" fontId="3" fillId="0" borderId="24" xfId="54" applyFont="1" applyBorder="1" applyAlignment="1">
      <alignment horizontal="center"/>
      <protection/>
    </xf>
    <xf numFmtId="0" fontId="16" fillId="33" borderId="21" xfId="54" applyFont="1" applyFill="1" applyBorder="1" applyAlignment="1">
      <alignment horizontal="left" vertical="center"/>
      <protection/>
    </xf>
    <xf numFmtId="0" fontId="16" fillId="33" borderId="13" xfId="54" applyFont="1" applyFill="1" applyBorder="1" applyAlignment="1">
      <alignment horizontal="left" vertical="center"/>
      <protection/>
    </xf>
    <xf numFmtId="0" fontId="16" fillId="33" borderId="14" xfId="54" applyFont="1" applyFill="1" applyBorder="1" applyAlignment="1">
      <alignment horizontal="left" vertical="center"/>
      <protection/>
    </xf>
    <xf numFmtId="0" fontId="16" fillId="33" borderId="21" xfId="54" applyFont="1" applyFill="1" applyBorder="1" applyAlignment="1">
      <alignment vertical="center"/>
      <protection/>
    </xf>
    <xf numFmtId="0" fontId="16" fillId="33" borderId="13" xfId="54" applyFont="1" applyFill="1" applyBorder="1" applyAlignment="1">
      <alignment vertical="center"/>
      <protection/>
    </xf>
    <xf numFmtId="0" fontId="16" fillId="33" borderId="14" xfId="54" applyFont="1" applyFill="1" applyBorder="1" applyAlignment="1">
      <alignment vertical="center"/>
      <protection/>
    </xf>
    <xf numFmtId="0" fontId="6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1" fillId="1" borderId="21" xfId="54" applyFont="1" applyFill="1" applyBorder="1" applyAlignment="1">
      <alignment horizontal="center" vertical="center"/>
      <protection/>
    </xf>
    <xf numFmtId="0" fontId="1" fillId="1" borderId="14" xfId="54" applyFont="1" applyFill="1" applyBorder="1" applyAlignment="1">
      <alignment horizontal="center" vertical="center"/>
      <protection/>
    </xf>
    <xf numFmtId="0" fontId="28" fillId="0" borderId="2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5" fillId="0" borderId="21" xfId="55" applyFont="1" applyBorder="1" applyAlignment="1">
      <alignment horizontal="left" vertical="center"/>
      <protection/>
    </xf>
    <xf numFmtId="0" fontId="15" fillId="0" borderId="13" xfId="55" applyFont="1" applyBorder="1" applyAlignment="1">
      <alignment horizontal="left" vertical="center"/>
      <protection/>
    </xf>
    <xf numFmtId="0" fontId="26" fillId="33" borderId="48" xfId="0" applyFont="1" applyFill="1" applyBorder="1" applyAlignment="1">
      <alignment horizontal="center" vertical="center"/>
    </xf>
    <xf numFmtId="0" fontId="26" fillId="33" borderId="49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6" fillId="0" borderId="0" xfId="54" applyFont="1" applyAlignment="1">
      <alignment horizontal="right" vertical="top" wrapText="1"/>
      <protection/>
    </xf>
    <xf numFmtId="0" fontId="0" fillId="0" borderId="0" xfId="54" applyAlignment="1">
      <alignment horizontal="right" vertical="top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left" vertical="top" wrapText="1"/>
      <protection/>
    </xf>
    <xf numFmtId="0" fontId="33" fillId="33" borderId="21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38" fillId="41" borderId="21" xfId="55" applyFont="1" applyFill="1" applyBorder="1" applyAlignment="1">
      <alignment horizontal="center" vertical="center" wrapText="1"/>
      <protection/>
    </xf>
    <xf numFmtId="0" fontId="38" fillId="41" borderId="13" xfId="55" applyFont="1" applyFill="1" applyBorder="1" applyAlignment="1">
      <alignment horizontal="center" vertical="center" wrapText="1"/>
      <protection/>
    </xf>
    <xf numFmtId="0" fontId="38" fillId="41" borderId="14" xfId="55" applyFont="1" applyFill="1" applyBorder="1" applyAlignment="1">
      <alignment horizontal="center" vertical="center" wrapText="1"/>
      <protection/>
    </xf>
    <xf numFmtId="0" fontId="16" fillId="0" borderId="5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textRotation="255"/>
    </xf>
    <xf numFmtId="0" fontId="23" fillId="34" borderId="20" xfId="0" applyFont="1" applyFill="1" applyBorder="1" applyAlignment="1">
      <alignment horizontal="center" vertical="center" textRotation="255"/>
    </xf>
    <xf numFmtId="0" fontId="23" fillId="34" borderId="12" xfId="0" applyFont="1" applyFill="1" applyBorder="1" applyAlignment="1">
      <alignment horizontal="center" vertical="center" textRotation="255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64" wrapText="1"/>
    </xf>
    <xf numFmtId="0" fontId="24" fillId="34" borderId="20" xfId="0" applyFont="1" applyFill="1" applyBorder="1" applyAlignment="1">
      <alignment horizontal="center" vertical="center" textRotation="164" wrapText="1"/>
    </xf>
    <xf numFmtId="0" fontId="24" fillId="34" borderId="12" xfId="0" applyFont="1" applyFill="1" applyBorder="1" applyAlignment="1">
      <alignment horizontal="center" vertical="center" textRotation="164" wrapText="1"/>
    </xf>
    <xf numFmtId="3" fontId="12" fillId="34" borderId="21" xfId="0" applyNumberFormat="1" applyFont="1" applyFill="1" applyBorder="1" applyAlignment="1">
      <alignment horizontal="center" vertical="center" wrapText="1"/>
    </xf>
    <xf numFmtId="3" fontId="12" fillId="34" borderId="25" xfId="0" applyNumberFormat="1" applyFont="1" applyFill="1" applyBorder="1" applyAlignment="1">
      <alignment horizontal="center" vertical="center" wrapText="1"/>
    </xf>
    <xf numFmtId="3" fontId="12" fillId="34" borderId="13" xfId="0" applyNumberFormat="1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50" wrapText="1"/>
    </xf>
    <xf numFmtId="0" fontId="24" fillId="34" borderId="20" xfId="0" applyFont="1" applyFill="1" applyBorder="1" applyAlignment="1">
      <alignment horizontal="center" vertical="center" textRotation="150" wrapText="1"/>
    </xf>
    <xf numFmtId="0" fontId="24" fillId="34" borderId="12" xfId="0" applyFont="1" applyFill="1" applyBorder="1" applyAlignment="1">
      <alignment horizontal="center" vertical="center" textRotation="150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5" fillId="34" borderId="0" xfId="55" applyFont="1" applyFill="1" applyAlignment="1">
      <alignment horizontal="center" vertical="center"/>
      <protection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textRotation="165" wrapText="1"/>
    </xf>
    <xf numFmtId="0" fontId="0" fillId="34" borderId="20" xfId="0" applyFill="1" applyBorder="1" applyAlignment="1">
      <alignment horizontal="center" vertical="center" textRotation="165" wrapText="1"/>
    </xf>
    <xf numFmtId="0" fontId="0" fillId="34" borderId="12" xfId="0" applyFill="1" applyBorder="1" applyAlignment="1">
      <alignment horizontal="center" vertical="center" textRotation="165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0" fontId="22" fillId="34" borderId="54" xfId="0" applyFont="1" applyFill="1" applyBorder="1" applyAlignment="1">
      <alignment horizontal="center" vertical="center" wrapText="1"/>
    </xf>
    <xf numFmtId="0" fontId="12" fillId="34" borderId="54" xfId="0" applyFont="1" applyFill="1" applyBorder="1" applyAlignment="1">
      <alignment horizontal="center" vertical="center" wrapText="1"/>
    </xf>
    <xf numFmtId="0" fontId="4" fillId="34" borderId="0" xfId="55" applyFont="1" applyFill="1" applyAlignment="1">
      <alignment horizontal="center" vertical="center"/>
      <protection/>
    </xf>
    <xf numFmtId="0" fontId="14" fillId="34" borderId="0" xfId="55" applyFont="1" applyFill="1" applyAlignment="1">
      <alignment horizontal="center" vertical="center"/>
      <protection/>
    </xf>
    <xf numFmtId="0" fontId="12" fillId="34" borderId="24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5" fillId="34" borderId="0" xfId="0" applyFont="1" applyFill="1" applyBorder="1" applyAlignment="1" applyProtection="1">
      <alignment horizontal="center"/>
      <protection/>
    </xf>
    <xf numFmtId="0" fontId="18" fillId="34" borderId="16" xfId="0" applyFont="1" applyFill="1" applyBorder="1" applyAlignment="1" quotePrefix="1">
      <alignment horizontal="center" vertical="center"/>
    </xf>
    <xf numFmtId="0" fontId="18" fillId="34" borderId="12" xfId="0" applyFont="1" applyFill="1" applyBorder="1" applyAlignment="1" quotePrefix="1">
      <alignment horizontal="center" vertical="center"/>
    </xf>
    <xf numFmtId="0" fontId="19" fillId="36" borderId="52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0" fontId="15" fillId="36" borderId="55" xfId="0" applyFont="1" applyFill="1" applyBorder="1" applyAlignment="1">
      <alignment horizontal="center" vertical="center" wrapText="1"/>
    </xf>
    <xf numFmtId="0" fontId="15" fillId="36" borderId="56" xfId="0" applyFont="1" applyFill="1" applyBorder="1" applyAlignment="1">
      <alignment horizontal="center" vertical="center" wrapText="1"/>
    </xf>
    <xf numFmtId="0" fontId="15" fillId="36" borderId="57" xfId="0" applyFont="1" applyFill="1" applyBorder="1" applyAlignment="1">
      <alignment horizontal="center" vertical="center" wrapText="1"/>
    </xf>
    <xf numFmtId="0" fontId="15" fillId="36" borderId="50" xfId="0" applyFont="1" applyFill="1" applyBorder="1" applyAlignment="1">
      <alignment horizontal="center" vertical="center"/>
    </xf>
    <xf numFmtId="0" fontId="15" fillId="36" borderId="1" xfId="0" applyFont="1" applyFill="1" applyBorder="1" applyAlignment="1">
      <alignment horizontal="center" vertical="center"/>
    </xf>
    <xf numFmtId="0" fontId="15" fillId="36" borderId="55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56" xfId="0" applyFont="1" applyFill="1" applyBorder="1" applyAlignment="1">
      <alignment horizontal="center" vertical="center"/>
    </xf>
    <xf numFmtId="0" fontId="15" fillId="36" borderId="57" xfId="0" applyFont="1" applyFill="1" applyBorder="1" applyAlignment="1">
      <alignment horizontal="center" vertical="center"/>
    </xf>
    <xf numFmtId="16" fontId="18" fillId="34" borderId="16" xfId="0" applyNumberFormat="1" applyFont="1" applyFill="1" applyBorder="1" applyAlignment="1" quotePrefix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0" fillId="33" borderId="58" xfId="0" applyFont="1" applyFill="1" applyBorder="1" applyAlignment="1">
      <alignment horizontal="center"/>
    </xf>
    <xf numFmtId="16" fontId="18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16" fontId="18" fillId="34" borderId="20" xfId="0" applyNumberFormat="1" applyFont="1" applyFill="1" applyBorder="1" applyAlignment="1">
      <alignment horizontal="center" vertical="center"/>
    </xf>
    <xf numFmtId="0" fontId="15" fillId="36" borderId="59" xfId="0" applyFont="1" applyFill="1" applyBorder="1" applyAlignment="1">
      <alignment horizontal="center" vertical="center" wrapText="1"/>
    </xf>
    <xf numFmtId="0" fontId="15" fillId="36" borderId="60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16" fontId="18" fillId="34" borderId="12" xfId="0" applyNumberFormat="1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CONGRESOS" xfId="58"/>
    <cellStyle name="Normal_formato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390525</xdr:colOff>
      <xdr:row>1</xdr:row>
      <xdr:rowOff>19050</xdr:rowOff>
    </xdr:from>
    <xdr:to>
      <xdr:col>20</xdr:col>
      <xdr:colOff>942975</xdr:colOff>
      <xdr:row>2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80975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0</xdr:col>
      <xdr:colOff>1743075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19050</xdr:rowOff>
    </xdr:from>
    <xdr:to>
      <xdr:col>0</xdr:col>
      <xdr:colOff>1809750</xdr:colOff>
      <xdr:row>3</xdr:row>
      <xdr:rowOff>28575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85725</xdr:rowOff>
    </xdr:from>
    <xdr:to>
      <xdr:col>9</xdr:col>
      <xdr:colOff>381000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5725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1333500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95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104775</xdr:rowOff>
    </xdr:from>
    <xdr:to>
      <xdr:col>21</xdr:col>
      <xdr:colOff>342900</xdr:colOff>
      <xdr:row>1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477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57150</xdr:rowOff>
    </xdr:from>
    <xdr:to>
      <xdr:col>4</xdr:col>
      <xdr:colOff>161925</xdr:colOff>
      <xdr:row>2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0480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76200</xdr:rowOff>
    </xdr:from>
    <xdr:to>
      <xdr:col>3</xdr:col>
      <xdr:colOff>3362325</xdr:colOff>
      <xdr:row>12</xdr:row>
      <xdr:rowOff>247650</xdr:rowOff>
    </xdr:to>
    <xdr:pic>
      <xdr:nvPicPr>
        <xdr:cNvPr id="1" name="Picture 1" descr="LogoS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09700"/>
          <a:ext cx="3419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152400</xdr:rowOff>
    </xdr:from>
    <xdr:to>
      <xdr:col>3</xdr:col>
      <xdr:colOff>1638300</xdr:colOff>
      <xdr:row>5</xdr:row>
      <xdr:rowOff>133350</xdr:rowOff>
    </xdr:to>
    <xdr:pic>
      <xdr:nvPicPr>
        <xdr:cNvPr id="2" name="irc_mi" descr="http://www.calidad.salud.gob.mx/imgs/logoSALUD_h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14325"/>
          <a:ext cx="1724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1</xdr:row>
      <xdr:rowOff>57150</xdr:rowOff>
    </xdr:from>
    <xdr:to>
      <xdr:col>19</xdr:col>
      <xdr:colOff>762000</xdr:colOff>
      <xdr:row>6</xdr:row>
      <xdr:rowOff>161925</xdr:rowOff>
    </xdr:to>
    <xdr:pic>
      <xdr:nvPicPr>
        <xdr:cNvPr id="3" name="6 Imagen" descr="logo-INCMNS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219075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723900</xdr:colOff>
      <xdr:row>1</xdr:row>
      <xdr:rowOff>161925</xdr:rowOff>
    </xdr:from>
    <xdr:to>
      <xdr:col>19</xdr:col>
      <xdr:colOff>838200</xdr:colOff>
      <xdr:row>7</xdr:row>
      <xdr:rowOff>161925</xdr:rowOff>
    </xdr:to>
    <xdr:pic>
      <xdr:nvPicPr>
        <xdr:cNvPr id="1" name="Picture 1" descr="logo nu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2385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161925</xdr:rowOff>
    </xdr:from>
    <xdr:to>
      <xdr:col>3</xdr:col>
      <xdr:colOff>3362325</xdr:colOff>
      <xdr:row>5</xdr:row>
      <xdr:rowOff>161925</xdr:rowOff>
    </xdr:to>
    <xdr:pic>
      <xdr:nvPicPr>
        <xdr:cNvPr id="2" name="Picture 1" descr="LogoS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23850"/>
          <a:ext cx="341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2</xdr:row>
      <xdr:rowOff>95250</xdr:rowOff>
    </xdr:from>
    <xdr:to>
      <xdr:col>20</xdr:col>
      <xdr:colOff>666750</xdr:colOff>
      <xdr:row>4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4191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133350</xdr:rowOff>
    </xdr:from>
    <xdr:to>
      <xdr:col>0</xdr:col>
      <xdr:colOff>1628775</xdr:colOff>
      <xdr:row>4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39</xdr:row>
      <xdr:rowOff>47625</xdr:rowOff>
    </xdr:from>
    <xdr:to>
      <xdr:col>20</xdr:col>
      <xdr:colOff>685800</xdr:colOff>
      <xdr:row>41</xdr:row>
      <xdr:rowOff>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89249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142875</xdr:rowOff>
    </xdr:from>
    <xdr:to>
      <xdr:col>0</xdr:col>
      <xdr:colOff>1647825</xdr:colOff>
      <xdr:row>41</xdr:row>
      <xdr:rowOff>152400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0201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114300</xdr:rowOff>
    </xdr:from>
    <xdr:to>
      <xdr:col>10</xdr:col>
      <xdr:colOff>790575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2</xdr:col>
      <xdr:colOff>104775</xdr:colOff>
      <xdr:row>3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2495550</xdr:colOff>
      <xdr:row>2</xdr:row>
      <xdr:rowOff>57150</xdr:rowOff>
    </xdr:from>
    <xdr:to>
      <xdr:col>6</xdr:col>
      <xdr:colOff>504825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47675"/>
          <a:ext cx="1828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</xdr:row>
      <xdr:rowOff>114300</xdr:rowOff>
    </xdr:from>
    <xdr:to>
      <xdr:col>2</xdr:col>
      <xdr:colOff>419100</xdr:colOff>
      <xdr:row>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0482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66675</xdr:rowOff>
    </xdr:from>
    <xdr:to>
      <xdr:col>5</xdr:col>
      <xdr:colOff>1000125</xdr:colOff>
      <xdr:row>3</xdr:row>
      <xdr:rowOff>238125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76250"/>
          <a:ext cx="1047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161925</xdr:rowOff>
    </xdr:from>
    <xdr:to>
      <xdr:col>1</xdr:col>
      <xdr:colOff>1704975</xdr:colOff>
      <xdr:row>4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715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123825</xdr:rowOff>
    </xdr:from>
    <xdr:to>
      <xdr:col>6</xdr:col>
      <xdr:colOff>161925</xdr:colOff>
      <xdr:row>2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28575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142875</xdr:rowOff>
    </xdr:from>
    <xdr:to>
      <xdr:col>0</xdr:col>
      <xdr:colOff>1771650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048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171450</xdr:rowOff>
    </xdr:from>
    <xdr:to>
      <xdr:col>6</xdr:col>
      <xdr:colOff>1695450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333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190500</xdr:rowOff>
    </xdr:from>
    <xdr:to>
      <xdr:col>0</xdr:col>
      <xdr:colOff>1638300</xdr:colOff>
      <xdr:row>4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2425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171450</xdr:rowOff>
    </xdr:from>
    <xdr:to>
      <xdr:col>13</xdr:col>
      <xdr:colOff>476250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7145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228600</xdr:rowOff>
    </xdr:from>
    <xdr:to>
      <xdr:col>3</xdr:col>
      <xdr:colOff>228600</xdr:colOff>
      <xdr:row>2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86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247650</xdr:rowOff>
    </xdr:from>
    <xdr:to>
      <xdr:col>7</xdr:col>
      <xdr:colOff>590550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09575"/>
          <a:ext cx="1762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19050</xdr:rowOff>
    </xdr:from>
    <xdr:to>
      <xdr:col>2</xdr:col>
      <xdr:colOff>133350</xdr:colOff>
      <xdr:row>3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U26"/>
  <sheetViews>
    <sheetView showGridLines="0" tabSelected="1" zoomScale="75" zoomScaleNormal="75" workbookViewId="0" topLeftCell="A1">
      <selection activeCell="AC24" sqref="AC24"/>
    </sheetView>
  </sheetViews>
  <sheetFormatPr defaultColWidth="11.421875" defaultRowHeight="12.75"/>
  <cols>
    <col min="1" max="1" width="27.140625" style="0" customWidth="1"/>
    <col min="2" max="9" width="4.140625" style="0" customWidth="1"/>
    <col min="10" max="10" width="7.00390625" style="0" customWidth="1"/>
    <col min="11" max="13" width="4.140625" style="0" customWidth="1"/>
    <col min="14" max="14" width="5.7109375" style="0" customWidth="1"/>
    <col min="15" max="19" width="4.140625" style="0" customWidth="1"/>
    <col min="20" max="20" width="10.7109375" style="0" customWidth="1"/>
    <col min="21" max="21" width="14.140625" style="0" customWidth="1"/>
    <col min="22" max="251" width="7.7109375" style="0" customWidth="1"/>
  </cols>
  <sheetData>
    <row r="3" spans="1:21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0"/>
      <c r="M3" s="20"/>
      <c r="N3" s="20"/>
      <c r="O3" s="20"/>
      <c r="P3" s="20"/>
      <c r="Q3" s="20"/>
      <c r="R3" s="20"/>
      <c r="S3" s="20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0"/>
      <c r="M4" s="20"/>
      <c r="N4" s="20"/>
      <c r="O4" s="20"/>
      <c r="P4" s="2"/>
      <c r="Q4" s="20"/>
      <c r="R4" s="2"/>
      <c r="S4" s="20"/>
      <c r="T4" s="35"/>
      <c r="U4" s="35" t="s">
        <v>376</v>
      </c>
    </row>
    <row r="5" spans="1:21" ht="21.75" customHeight="1">
      <c r="A5" s="50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52"/>
      <c r="N5" s="52"/>
      <c r="O5" s="52"/>
      <c r="P5" s="52"/>
      <c r="Q5" s="52"/>
      <c r="R5" s="52"/>
      <c r="S5" s="52"/>
      <c r="T5" s="2"/>
      <c r="U5" s="2"/>
    </row>
    <row r="6" spans="1:21" ht="22.5" customHeight="1">
      <c r="A6" s="50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  <c r="M6" s="52"/>
      <c r="N6" s="52"/>
      <c r="O6" s="52"/>
      <c r="P6" s="52"/>
      <c r="Q6" s="52"/>
      <c r="R6" s="52"/>
      <c r="S6" s="52"/>
      <c r="T6" s="2"/>
      <c r="U6" s="2"/>
    </row>
    <row r="7" spans="1:21" s="307" customFormat="1" ht="18" customHeight="1">
      <c r="A7" s="390" t="s">
        <v>354</v>
      </c>
      <c r="B7" s="393"/>
      <c r="C7" s="394"/>
      <c r="D7" s="394"/>
      <c r="E7" s="394"/>
      <c r="F7" s="394"/>
      <c r="G7" s="394"/>
      <c r="H7" s="394"/>
      <c r="I7" s="395"/>
      <c r="J7" s="395"/>
      <c r="K7" s="395"/>
      <c r="L7" s="395"/>
      <c r="M7" s="395"/>
      <c r="N7" s="395"/>
      <c r="O7" s="395"/>
      <c r="P7" s="395"/>
      <c r="Q7" s="395" t="s">
        <v>355</v>
      </c>
      <c r="R7" s="395"/>
      <c r="S7" s="583"/>
      <c r="T7" s="584"/>
      <c r="U7" s="306"/>
    </row>
    <row r="8" spans="1:21" ht="12.75">
      <c r="A8" s="1"/>
      <c r="B8" s="1"/>
      <c r="C8" s="1"/>
      <c r="D8" s="1"/>
      <c r="E8" s="1"/>
      <c r="F8" s="1"/>
      <c r="G8" s="1"/>
      <c r="H8" s="1"/>
      <c r="I8" s="13"/>
      <c r="J8" s="13"/>
      <c r="K8" s="13"/>
      <c r="L8" s="39"/>
      <c r="M8" s="39"/>
      <c r="N8" s="39"/>
      <c r="O8" s="39"/>
      <c r="P8" s="39"/>
      <c r="Q8" s="39"/>
      <c r="R8" s="39"/>
      <c r="S8" s="39"/>
      <c r="T8" s="13"/>
      <c r="U8" s="12"/>
    </row>
    <row r="9" spans="1:21" s="307" customFormat="1" ht="18" customHeight="1">
      <c r="A9" s="308" t="s">
        <v>381</v>
      </c>
      <c r="B9" s="303"/>
      <c r="C9" s="309"/>
      <c r="D9" s="304"/>
      <c r="E9" s="305"/>
      <c r="F9" s="304"/>
      <c r="G9" s="304"/>
      <c r="H9" s="304"/>
      <c r="I9" s="305"/>
      <c r="J9" s="304"/>
      <c r="K9" s="305"/>
      <c r="L9" s="304"/>
      <c r="M9" s="305"/>
      <c r="N9" s="305"/>
      <c r="O9" s="305"/>
      <c r="P9" s="305"/>
      <c r="Q9" s="305"/>
      <c r="R9" s="305"/>
      <c r="S9" s="305"/>
      <c r="T9" s="304"/>
      <c r="U9" s="310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T10" s="1"/>
      <c r="U10" s="1"/>
    </row>
    <row r="11" spans="1:21" ht="12.75">
      <c r="A11" s="22"/>
      <c r="B11" s="16" t="s">
        <v>5</v>
      </c>
      <c r="C11" s="16"/>
      <c r="D11" s="16"/>
      <c r="E11" s="16"/>
      <c r="F11" s="16"/>
      <c r="G11" s="16"/>
      <c r="H11" s="16"/>
      <c r="I11" s="16"/>
      <c r="J11" s="24"/>
      <c r="K11" s="30"/>
      <c r="L11" s="25"/>
      <c r="M11" s="26"/>
      <c r="N11" s="25"/>
      <c r="O11" s="29"/>
      <c r="P11" s="47" t="s">
        <v>6</v>
      </c>
      <c r="Q11" s="46"/>
      <c r="R11" s="48"/>
      <c r="S11" s="45"/>
      <c r="T11" s="24"/>
      <c r="U11" s="22"/>
    </row>
    <row r="12" spans="1:21" ht="52.5" customHeight="1">
      <c r="A12" s="503" t="s">
        <v>7</v>
      </c>
      <c r="B12" s="504" t="s">
        <v>8</v>
      </c>
      <c r="C12" s="504"/>
      <c r="D12" s="504" t="s">
        <v>9</v>
      </c>
      <c r="E12" s="504"/>
      <c r="F12" s="504" t="s">
        <v>10</v>
      </c>
      <c r="G12" s="504"/>
      <c r="H12" s="504" t="s">
        <v>11</v>
      </c>
      <c r="I12" s="504"/>
      <c r="J12" s="507" t="s">
        <v>12</v>
      </c>
      <c r="K12" s="508"/>
      <c r="L12" s="505" t="s">
        <v>13</v>
      </c>
      <c r="M12" s="504"/>
      <c r="N12" s="507" t="s">
        <v>14</v>
      </c>
      <c r="O12" s="504"/>
      <c r="P12" s="531" t="s">
        <v>15</v>
      </c>
      <c r="Q12" s="532"/>
      <c r="R12" s="507" t="s">
        <v>16</v>
      </c>
      <c r="S12" s="505"/>
      <c r="T12" s="533" t="s">
        <v>17</v>
      </c>
      <c r="U12" s="534" t="s">
        <v>18</v>
      </c>
    </row>
    <row r="13" spans="1:21" ht="12.75">
      <c r="A13" s="510"/>
      <c r="B13" s="511" t="s">
        <v>19</v>
      </c>
      <c r="C13" s="511" t="s">
        <v>20</v>
      </c>
      <c r="D13" s="511" t="s">
        <v>19</v>
      </c>
      <c r="E13" s="511" t="s">
        <v>20</v>
      </c>
      <c r="F13" s="511" t="s">
        <v>19</v>
      </c>
      <c r="G13" s="511" t="s">
        <v>20</v>
      </c>
      <c r="H13" s="511" t="s">
        <v>19</v>
      </c>
      <c r="I13" s="511" t="s">
        <v>20</v>
      </c>
      <c r="J13" s="512" t="s">
        <v>19</v>
      </c>
      <c r="K13" s="512" t="s">
        <v>20</v>
      </c>
      <c r="L13" s="511" t="s">
        <v>19</v>
      </c>
      <c r="M13" s="511" t="s">
        <v>20</v>
      </c>
      <c r="N13" s="511" t="s">
        <v>19</v>
      </c>
      <c r="O13" s="511" t="s">
        <v>20</v>
      </c>
      <c r="P13" s="535" t="s">
        <v>19</v>
      </c>
      <c r="Q13" s="513" t="s">
        <v>20</v>
      </c>
      <c r="R13" s="535" t="s">
        <v>19</v>
      </c>
      <c r="S13" s="513" t="s">
        <v>20</v>
      </c>
      <c r="T13" s="510"/>
      <c r="U13" s="514"/>
    </row>
    <row r="14" spans="1:21" ht="23.25" customHeight="1">
      <c r="A14" s="536" t="s">
        <v>384</v>
      </c>
      <c r="B14" s="536">
        <v>3</v>
      </c>
      <c r="C14" s="536">
        <v>0</v>
      </c>
      <c r="D14" s="536">
        <v>3</v>
      </c>
      <c r="E14" s="536">
        <v>0</v>
      </c>
      <c r="F14" s="536">
        <v>4</v>
      </c>
      <c r="G14" s="536">
        <v>0</v>
      </c>
      <c r="H14" s="536">
        <v>0</v>
      </c>
      <c r="I14" s="536">
        <v>0</v>
      </c>
      <c r="J14" s="470">
        <v>10</v>
      </c>
      <c r="K14" s="470">
        <v>0</v>
      </c>
      <c r="L14" s="536">
        <v>0</v>
      </c>
      <c r="M14" s="536">
        <v>0</v>
      </c>
      <c r="N14" s="536">
        <v>7</v>
      </c>
      <c r="O14" s="536">
        <v>0</v>
      </c>
      <c r="P14" s="536">
        <v>4</v>
      </c>
      <c r="Q14" s="536">
        <v>0</v>
      </c>
      <c r="R14" s="536">
        <v>4</v>
      </c>
      <c r="S14" s="536">
        <v>0</v>
      </c>
      <c r="T14" s="581">
        <v>2</v>
      </c>
      <c r="U14" s="480">
        <f>SUM(B14:I14)/T14</f>
        <v>5</v>
      </c>
    </row>
    <row r="15" spans="1:21" ht="23.25" customHeight="1">
      <c r="A15" s="536" t="s">
        <v>583</v>
      </c>
      <c r="B15" s="536">
        <v>4</v>
      </c>
      <c r="C15" s="536">
        <v>1</v>
      </c>
      <c r="D15" s="536">
        <v>4</v>
      </c>
      <c r="E15" s="536">
        <v>2</v>
      </c>
      <c r="F15" s="536">
        <v>5</v>
      </c>
      <c r="G15" s="536">
        <v>2</v>
      </c>
      <c r="H15" s="536">
        <v>0</v>
      </c>
      <c r="I15" s="536">
        <v>0</v>
      </c>
      <c r="J15" s="470">
        <v>13</v>
      </c>
      <c r="K15" s="470">
        <v>5</v>
      </c>
      <c r="L15" s="536">
        <v>0</v>
      </c>
      <c r="M15" s="536">
        <v>0</v>
      </c>
      <c r="N15" s="536">
        <v>9</v>
      </c>
      <c r="O15" s="536">
        <v>4</v>
      </c>
      <c r="P15" s="536">
        <v>5</v>
      </c>
      <c r="Q15" s="536">
        <v>1</v>
      </c>
      <c r="R15" s="536">
        <v>5</v>
      </c>
      <c r="S15" s="536">
        <v>1</v>
      </c>
      <c r="T15" s="581">
        <v>2</v>
      </c>
      <c r="U15" s="480">
        <f aca="true" t="shared" si="0" ref="U15:U20">SUM(B15:I15)/T15</f>
        <v>9</v>
      </c>
    </row>
    <row r="16" spans="1:21" ht="23.25" customHeight="1">
      <c r="A16" s="536" t="s">
        <v>584</v>
      </c>
      <c r="B16" s="536">
        <v>10</v>
      </c>
      <c r="C16" s="536">
        <v>0</v>
      </c>
      <c r="D16" s="536">
        <v>9</v>
      </c>
      <c r="E16" s="536">
        <v>0</v>
      </c>
      <c r="F16" s="536">
        <v>4</v>
      </c>
      <c r="G16" s="536">
        <v>0</v>
      </c>
      <c r="H16" s="536">
        <v>5</v>
      </c>
      <c r="I16" s="536">
        <v>0</v>
      </c>
      <c r="J16" s="470">
        <v>28</v>
      </c>
      <c r="K16" s="470">
        <v>0</v>
      </c>
      <c r="L16" s="536">
        <v>0</v>
      </c>
      <c r="M16" s="536">
        <v>0</v>
      </c>
      <c r="N16" s="536">
        <v>18</v>
      </c>
      <c r="O16" s="536">
        <v>0</v>
      </c>
      <c r="P16" s="536">
        <v>5</v>
      </c>
      <c r="Q16" s="536">
        <v>0</v>
      </c>
      <c r="R16" s="536">
        <v>5</v>
      </c>
      <c r="S16" s="536">
        <v>0</v>
      </c>
      <c r="T16" s="581">
        <v>3</v>
      </c>
      <c r="U16" s="480">
        <f t="shared" si="0"/>
        <v>9.333333333333334</v>
      </c>
    </row>
    <row r="17" spans="1:21" ht="23.25" customHeight="1">
      <c r="A17" s="536" t="s">
        <v>585</v>
      </c>
      <c r="B17" s="536">
        <v>3</v>
      </c>
      <c r="C17" s="536">
        <v>0</v>
      </c>
      <c r="D17" s="536">
        <v>3</v>
      </c>
      <c r="E17" s="536">
        <v>0</v>
      </c>
      <c r="F17" s="536">
        <v>2</v>
      </c>
      <c r="G17" s="536">
        <v>0</v>
      </c>
      <c r="H17" s="536">
        <v>0</v>
      </c>
      <c r="I17" s="536">
        <v>0</v>
      </c>
      <c r="J17" s="470">
        <v>8</v>
      </c>
      <c r="K17" s="470">
        <v>0</v>
      </c>
      <c r="L17" s="536">
        <v>0</v>
      </c>
      <c r="M17" s="536">
        <v>0</v>
      </c>
      <c r="N17" s="536">
        <v>5</v>
      </c>
      <c r="O17" s="536">
        <v>0</v>
      </c>
      <c r="P17" s="536">
        <v>2</v>
      </c>
      <c r="Q17" s="536">
        <v>0</v>
      </c>
      <c r="R17" s="536">
        <v>2</v>
      </c>
      <c r="S17" s="536">
        <v>0</v>
      </c>
      <c r="T17" s="581">
        <v>2</v>
      </c>
      <c r="U17" s="480">
        <f t="shared" si="0"/>
        <v>4</v>
      </c>
    </row>
    <row r="18" spans="1:21" ht="27" customHeight="1">
      <c r="A18" s="536" t="s">
        <v>586</v>
      </c>
      <c r="B18" s="536">
        <v>30</v>
      </c>
      <c r="C18" s="536">
        <v>0</v>
      </c>
      <c r="D18" s="536">
        <v>28</v>
      </c>
      <c r="E18" s="536">
        <v>0</v>
      </c>
      <c r="F18" s="536">
        <v>21</v>
      </c>
      <c r="G18" s="536">
        <v>2</v>
      </c>
      <c r="H18" s="536">
        <v>23</v>
      </c>
      <c r="I18" s="536">
        <v>0</v>
      </c>
      <c r="J18" s="470">
        <v>102</v>
      </c>
      <c r="K18" s="470">
        <v>2</v>
      </c>
      <c r="L18" s="536">
        <v>1</v>
      </c>
      <c r="M18" s="536">
        <v>0</v>
      </c>
      <c r="N18" s="536">
        <v>72</v>
      </c>
      <c r="O18" s="536">
        <v>2</v>
      </c>
      <c r="P18" s="536">
        <v>25</v>
      </c>
      <c r="Q18" s="536">
        <v>0</v>
      </c>
      <c r="R18" s="536">
        <v>25</v>
      </c>
      <c r="S18" s="536">
        <v>0</v>
      </c>
      <c r="T18" s="581">
        <v>8</v>
      </c>
      <c r="U18" s="480">
        <f t="shared" si="0"/>
        <v>13</v>
      </c>
    </row>
    <row r="19" spans="1:21" ht="23.25" customHeight="1">
      <c r="A19" s="536" t="s">
        <v>587</v>
      </c>
      <c r="B19" s="536">
        <v>5</v>
      </c>
      <c r="C19" s="536">
        <v>0</v>
      </c>
      <c r="D19" s="536">
        <v>5</v>
      </c>
      <c r="E19" s="536">
        <v>1</v>
      </c>
      <c r="F19" s="536">
        <v>5</v>
      </c>
      <c r="G19" s="536">
        <v>0</v>
      </c>
      <c r="H19" s="536">
        <v>5</v>
      </c>
      <c r="I19" s="536">
        <v>1</v>
      </c>
      <c r="J19" s="470">
        <v>20</v>
      </c>
      <c r="K19" s="470">
        <v>2</v>
      </c>
      <c r="L19" s="536">
        <v>0</v>
      </c>
      <c r="M19" s="536">
        <v>0</v>
      </c>
      <c r="N19" s="536">
        <v>15</v>
      </c>
      <c r="O19" s="536">
        <v>2</v>
      </c>
      <c r="P19" s="536">
        <v>5</v>
      </c>
      <c r="Q19" s="536">
        <v>0</v>
      </c>
      <c r="R19" s="536">
        <v>5</v>
      </c>
      <c r="S19" s="536">
        <v>0</v>
      </c>
      <c r="T19" s="581">
        <v>2</v>
      </c>
      <c r="U19" s="480">
        <f t="shared" si="0"/>
        <v>11</v>
      </c>
    </row>
    <row r="20" spans="1:21" ht="23.25" customHeight="1">
      <c r="A20" s="536" t="s">
        <v>588</v>
      </c>
      <c r="B20" s="536">
        <v>3</v>
      </c>
      <c r="C20" s="536">
        <v>0</v>
      </c>
      <c r="D20" s="536">
        <v>1</v>
      </c>
      <c r="E20" s="536">
        <v>0</v>
      </c>
      <c r="F20" s="536"/>
      <c r="G20" s="536"/>
      <c r="H20" s="536"/>
      <c r="I20" s="536"/>
      <c r="J20" s="470">
        <v>4</v>
      </c>
      <c r="K20" s="470">
        <v>0</v>
      </c>
      <c r="L20" s="536">
        <v>0</v>
      </c>
      <c r="M20" s="536">
        <v>0</v>
      </c>
      <c r="N20" s="536">
        <v>1</v>
      </c>
      <c r="O20" s="536">
        <v>0</v>
      </c>
      <c r="P20" s="536">
        <v>0</v>
      </c>
      <c r="Q20" s="536">
        <v>0</v>
      </c>
      <c r="R20" s="536">
        <v>0</v>
      </c>
      <c r="S20" s="536">
        <v>0</v>
      </c>
      <c r="T20" s="581">
        <v>2</v>
      </c>
      <c r="U20" s="480">
        <f t="shared" si="0"/>
        <v>2</v>
      </c>
    </row>
    <row r="21" spans="1:21" ht="23.25" customHeight="1">
      <c r="A21" s="516"/>
      <c r="B21" s="537"/>
      <c r="C21" s="537"/>
      <c r="D21" s="537"/>
      <c r="E21" s="537"/>
      <c r="F21" s="537"/>
      <c r="G21" s="537"/>
      <c r="H21" s="537"/>
      <c r="I21" s="537"/>
      <c r="J21" s="470"/>
      <c r="K21" s="470"/>
      <c r="L21" s="537"/>
      <c r="M21" s="537"/>
      <c r="N21" s="537"/>
      <c r="O21" s="537"/>
      <c r="P21" s="537"/>
      <c r="Q21" s="537"/>
      <c r="R21" s="537"/>
      <c r="S21" s="537"/>
      <c r="T21" s="581"/>
      <c r="U21" s="480"/>
    </row>
    <row r="22" spans="1:21" ht="23.25" customHeight="1">
      <c r="A22" s="516"/>
      <c r="B22" s="537"/>
      <c r="C22" s="537"/>
      <c r="D22" s="537"/>
      <c r="E22" s="537"/>
      <c r="F22" s="537"/>
      <c r="G22" s="537"/>
      <c r="H22" s="537"/>
      <c r="I22" s="537"/>
      <c r="J22" s="470"/>
      <c r="K22" s="470"/>
      <c r="L22" s="537"/>
      <c r="M22" s="537"/>
      <c r="N22" s="537"/>
      <c r="O22" s="537"/>
      <c r="P22" s="537"/>
      <c r="Q22" s="537"/>
      <c r="R22" s="537"/>
      <c r="S22" s="537"/>
      <c r="T22" s="468"/>
      <c r="U22" s="474"/>
    </row>
    <row r="23" spans="1:21" ht="23.25" customHeight="1">
      <c r="A23" s="516"/>
      <c r="B23" s="517"/>
      <c r="C23" s="517"/>
      <c r="D23" s="517"/>
      <c r="E23" s="517"/>
      <c r="F23" s="517"/>
      <c r="G23" s="517"/>
      <c r="H23" s="517"/>
      <c r="I23" s="517"/>
      <c r="J23" s="470"/>
      <c r="K23" s="470"/>
      <c r="L23" s="537"/>
      <c r="M23" s="537"/>
      <c r="N23" s="537"/>
      <c r="O23" s="537"/>
      <c r="P23" s="537"/>
      <c r="Q23" s="537"/>
      <c r="R23" s="537"/>
      <c r="S23" s="537"/>
      <c r="T23" s="468"/>
      <c r="U23" s="474"/>
    </row>
    <row r="24" spans="1:21" ht="23.25" customHeight="1">
      <c r="A24" s="538"/>
      <c r="B24" s="538"/>
      <c r="C24" s="538"/>
      <c r="D24" s="538"/>
      <c r="E24" s="538"/>
      <c r="F24" s="538"/>
      <c r="G24" s="538"/>
      <c r="H24" s="538"/>
      <c r="I24" s="538"/>
      <c r="J24" s="470"/>
      <c r="K24" s="470"/>
      <c r="L24" s="537"/>
      <c r="M24" s="537"/>
      <c r="N24" s="537"/>
      <c r="O24" s="537"/>
      <c r="P24" s="537"/>
      <c r="Q24" s="537"/>
      <c r="R24" s="537"/>
      <c r="S24" s="537"/>
      <c r="T24" s="468"/>
      <c r="U24" s="474"/>
    </row>
    <row r="25" spans="1:21" ht="23.25" customHeight="1">
      <c r="A25" s="516"/>
      <c r="B25" s="517"/>
      <c r="C25" s="517"/>
      <c r="D25" s="517"/>
      <c r="E25" s="517"/>
      <c r="F25" s="517"/>
      <c r="G25" s="517"/>
      <c r="H25" s="517"/>
      <c r="I25" s="517"/>
      <c r="J25" s="470"/>
      <c r="K25" s="470"/>
      <c r="L25" s="537"/>
      <c r="M25" s="537"/>
      <c r="N25" s="537"/>
      <c r="O25" s="537"/>
      <c r="P25" s="537"/>
      <c r="Q25" s="537"/>
      <c r="R25" s="537"/>
      <c r="S25" s="537"/>
      <c r="T25" s="468"/>
      <c r="U25" s="474"/>
    </row>
    <row r="26" spans="1:21" ht="21" customHeight="1">
      <c r="A26" s="539" t="s">
        <v>21</v>
      </c>
      <c r="B26" s="477">
        <f aca="true" t="shared" si="1" ref="B26:T26">SUM(B14:B25)</f>
        <v>58</v>
      </c>
      <c r="C26" s="477">
        <f t="shared" si="1"/>
        <v>1</v>
      </c>
      <c r="D26" s="477">
        <f t="shared" si="1"/>
        <v>53</v>
      </c>
      <c r="E26" s="477">
        <f t="shared" si="1"/>
        <v>3</v>
      </c>
      <c r="F26" s="477">
        <f t="shared" si="1"/>
        <v>41</v>
      </c>
      <c r="G26" s="477">
        <f t="shared" si="1"/>
        <v>4</v>
      </c>
      <c r="H26" s="477">
        <f t="shared" si="1"/>
        <v>33</v>
      </c>
      <c r="I26" s="477">
        <f t="shared" si="1"/>
        <v>1</v>
      </c>
      <c r="J26" s="477">
        <f t="shared" si="1"/>
        <v>185</v>
      </c>
      <c r="K26" s="477">
        <f t="shared" si="1"/>
        <v>9</v>
      </c>
      <c r="L26" s="477">
        <f t="shared" si="1"/>
        <v>1</v>
      </c>
      <c r="M26" s="477">
        <f t="shared" si="1"/>
        <v>0</v>
      </c>
      <c r="N26" s="477">
        <f t="shared" si="1"/>
        <v>127</v>
      </c>
      <c r="O26" s="477">
        <f t="shared" si="1"/>
        <v>8</v>
      </c>
      <c r="P26" s="477">
        <f t="shared" si="1"/>
        <v>46</v>
      </c>
      <c r="Q26" s="477">
        <f t="shared" si="1"/>
        <v>1</v>
      </c>
      <c r="R26" s="477">
        <f t="shared" si="1"/>
        <v>46</v>
      </c>
      <c r="S26" s="477">
        <f t="shared" si="1"/>
        <v>1</v>
      </c>
      <c r="T26" s="477">
        <f t="shared" si="1"/>
        <v>21</v>
      </c>
      <c r="U26" s="514"/>
    </row>
  </sheetData>
  <sheetProtection/>
  <mergeCells count="1">
    <mergeCell ref="S7:T7"/>
  </mergeCells>
  <printOptions horizontalCentered="1" verticalCentered="1"/>
  <pageMargins left="0.4724409448818898" right="0.5511811023622047" top="0.4330708661417323" bottom="3.9763779527559056" header="0.1968503937007874" footer="0.4724409448818898"/>
  <pageSetup firstPageNumber="1" useFirstPageNumber="1" fitToHeight="14" horizontalDpi="600" verticalDpi="600" orientation="portrait" scale="74" r:id="rId2"/>
  <headerFooter alignWithMargins="0">
    <oddFooter>&amp;C&amp;12 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T86"/>
  <sheetViews>
    <sheetView showGridLines="0" zoomScale="115" zoomScaleNormal="115" zoomScaleSheetLayoutView="85" zoomScalePageLayoutView="80" workbookViewId="0" topLeftCell="A4">
      <selection activeCell="D8" sqref="D8"/>
    </sheetView>
  </sheetViews>
  <sheetFormatPr defaultColWidth="11.421875" defaultRowHeight="12.75"/>
  <cols>
    <col min="1" max="1" width="9.8515625" style="60" customWidth="1"/>
    <col min="2" max="2" width="13.57421875" style="60" customWidth="1"/>
    <col min="3" max="3" width="48.28125" style="60" customWidth="1"/>
    <col min="4" max="4" width="18.421875" style="60" customWidth="1"/>
    <col min="5" max="5" width="14.421875" style="60" customWidth="1"/>
    <col min="6" max="6" width="12.00390625" style="60" customWidth="1"/>
    <col min="7" max="7" width="11.57421875" style="60" customWidth="1"/>
    <col min="8" max="8" width="13.140625" style="60" customWidth="1"/>
    <col min="9" max="16384" width="11.421875" style="60" customWidth="1"/>
  </cols>
  <sheetData>
    <row r="2" spans="1:8" ht="23.25" customHeight="1">
      <c r="A2" s="145" t="s">
        <v>22</v>
      </c>
      <c r="B2" s="145"/>
      <c r="C2" s="146"/>
      <c r="D2" s="146"/>
      <c r="E2" s="146"/>
      <c r="F2" s="146"/>
      <c r="G2" s="146"/>
      <c r="H2" s="146"/>
    </row>
    <row r="3" spans="1:6" ht="25.5" customHeight="1">
      <c r="A3" s="145"/>
      <c r="B3" s="145"/>
      <c r="C3" s="147"/>
      <c r="D3" s="147"/>
      <c r="E3" s="147"/>
      <c r="F3" s="146"/>
    </row>
    <row r="4" spans="1:8" ht="21.75" customHeight="1">
      <c r="A4" s="148" t="s">
        <v>114</v>
      </c>
      <c r="B4" s="148"/>
      <c r="C4" s="147"/>
      <c r="D4" s="147"/>
      <c r="E4" s="147"/>
      <c r="F4" s="146"/>
      <c r="G4" s="146"/>
      <c r="H4" s="146"/>
    </row>
    <row r="5" spans="1:8" ht="24" customHeight="1">
      <c r="A5" s="618" t="s">
        <v>389</v>
      </c>
      <c r="B5" s="618"/>
      <c r="C5" s="618"/>
      <c r="D5" s="147"/>
      <c r="E5" s="147"/>
      <c r="F5" s="146"/>
      <c r="G5" s="614"/>
      <c r="H5" s="615"/>
    </row>
    <row r="6" spans="1:8" s="314" customFormat="1" ht="38.25" customHeight="1">
      <c r="A6" s="390" t="s">
        <v>354</v>
      </c>
      <c r="B6" s="334"/>
      <c r="C6" s="335"/>
      <c r="D6" s="336"/>
      <c r="E6" s="311"/>
      <c r="F6" s="337" t="s">
        <v>355</v>
      </c>
      <c r="G6" s="335"/>
      <c r="H6" s="338"/>
    </row>
    <row r="7" spans="1:17" s="314" customFormat="1" ht="12" customHeight="1">
      <c r="A7" s="339"/>
      <c r="B7" s="339"/>
      <c r="C7" s="339"/>
      <c r="D7" s="339"/>
      <c r="E7" s="339"/>
      <c r="F7" s="339"/>
      <c r="G7" s="339"/>
      <c r="H7" s="340"/>
      <c r="Q7" s="314" t="s">
        <v>355</v>
      </c>
    </row>
    <row r="8" spans="1:8" s="314" customFormat="1" ht="27" customHeight="1">
      <c r="A8" s="333" t="s">
        <v>381</v>
      </c>
      <c r="B8" s="312"/>
      <c r="C8" s="335"/>
      <c r="D8" s="336"/>
      <c r="E8" s="335"/>
      <c r="F8" s="335"/>
      <c r="G8" s="616" t="s">
        <v>376</v>
      </c>
      <c r="H8" s="617"/>
    </row>
    <row r="9" spans="1:8" ht="12" customHeight="1">
      <c r="A9" s="308"/>
      <c r="B9" s="149"/>
      <c r="C9" s="150"/>
      <c r="D9" s="150"/>
      <c r="E9" s="150"/>
      <c r="F9" s="150"/>
      <c r="G9" s="150"/>
      <c r="H9" s="151"/>
    </row>
    <row r="10" spans="1:8" ht="66.75" customHeight="1">
      <c r="A10" s="107" t="s">
        <v>74</v>
      </c>
      <c r="B10" s="107" t="s">
        <v>115</v>
      </c>
      <c r="C10" s="107" t="s">
        <v>116</v>
      </c>
      <c r="D10" s="107" t="s">
        <v>117</v>
      </c>
      <c r="E10" s="107" t="s">
        <v>118</v>
      </c>
      <c r="F10" s="107" t="s">
        <v>119</v>
      </c>
      <c r="G10" s="107" t="s">
        <v>120</v>
      </c>
      <c r="H10" s="107" t="s">
        <v>121</v>
      </c>
    </row>
    <row r="11" spans="1:8" ht="35.25" customHeight="1">
      <c r="A11" s="619" t="s">
        <v>383</v>
      </c>
      <c r="B11" s="620"/>
      <c r="C11" s="620"/>
      <c r="D11" s="620"/>
      <c r="E11" s="620"/>
      <c r="F11" s="620"/>
      <c r="G11" s="620"/>
      <c r="H11" s="621"/>
    </row>
    <row r="12" spans="1:8" ht="35.25" customHeight="1">
      <c r="A12" s="301">
        <v>1</v>
      </c>
      <c r="B12" s="302" t="s">
        <v>350</v>
      </c>
      <c r="C12" s="396" t="s">
        <v>373</v>
      </c>
      <c r="D12" s="397" t="s">
        <v>358</v>
      </c>
      <c r="E12" s="413">
        <v>12</v>
      </c>
      <c r="F12" s="413">
        <v>10</v>
      </c>
      <c r="G12" s="389">
        <v>2</v>
      </c>
      <c r="H12" s="450">
        <v>4</v>
      </c>
    </row>
    <row r="13" spans="1:8" ht="35.25" customHeight="1">
      <c r="A13" s="301"/>
      <c r="B13" s="302"/>
      <c r="C13" s="415"/>
      <c r="D13" s="397"/>
      <c r="E13" s="413"/>
      <c r="F13" s="413"/>
      <c r="G13" s="389"/>
      <c r="H13" s="414"/>
    </row>
    <row r="14" spans="1:8" ht="35.25" customHeight="1">
      <c r="A14" s="301"/>
      <c r="B14" s="302"/>
      <c r="C14" s="396"/>
      <c r="D14" s="397"/>
      <c r="E14" s="413"/>
      <c r="F14" s="413"/>
      <c r="G14" s="389"/>
      <c r="H14" s="414"/>
    </row>
    <row r="15" spans="1:8" ht="35.25" customHeight="1">
      <c r="A15" s="301"/>
      <c r="B15" s="302"/>
      <c r="C15" s="415"/>
      <c r="D15" s="397"/>
      <c r="E15" s="413"/>
      <c r="F15" s="413"/>
      <c r="G15" s="389"/>
      <c r="H15" s="414"/>
    </row>
    <row r="16" spans="1:8" ht="35.25" customHeight="1">
      <c r="A16" s="301"/>
      <c r="B16" s="302"/>
      <c r="C16" s="396"/>
      <c r="D16" s="397"/>
      <c r="E16" s="413"/>
      <c r="F16" s="413"/>
      <c r="G16" s="389"/>
      <c r="H16" s="414"/>
    </row>
    <row r="17" spans="1:8" ht="35.25" customHeight="1">
      <c r="A17" s="301"/>
      <c r="B17" s="302"/>
      <c r="C17" s="396"/>
      <c r="D17" s="397"/>
      <c r="E17" s="413"/>
      <c r="F17" s="413"/>
      <c r="G17" s="389"/>
      <c r="H17" s="414"/>
    </row>
    <row r="18" spans="1:8" ht="35.25" customHeight="1">
      <c r="A18" s="301"/>
      <c r="B18" s="302"/>
      <c r="C18" s="396"/>
      <c r="D18" s="397"/>
      <c r="E18" s="413"/>
      <c r="F18" s="413"/>
      <c r="G18" s="389"/>
      <c r="H18" s="414"/>
    </row>
    <row r="19" spans="1:8" ht="35.25" customHeight="1">
      <c r="A19" s="301"/>
      <c r="B19" s="302"/>
      <c r="C19" s="396"/>
      <c r="D19" s="397"/>
      <c r="E19" s="413"/>
      <c r="F19" s="413"/>
      <c r="G19" s="389"/>
      <c r="H19" s="414"/>
    </row>
    <row r="20" spans="1:8" ht="35.25" customHeight="1">
      <c r="A20" s="301"/>
      <c r="B20" s="302"/>
      <c r="C20" s="396"/>
      <c r="D20" s="397"/>
      <c r="E20" s="413"/>
      <c r="F20" s="413"/>
      <c r="G20" s="389"/>
      <c r="H20" s="414"/>
    </row>
    <row r="21" spans="1:8" ht="35.25" customHeight="1">
      <c r="A21" s="301"/>
      <c r="B21" s="302"/>
      <c r="C21" s="396"/>
      <c r="D21" s="397"/>
      <c r="E21" s="413"/>
      <c r="F21" s="413"/>
      <c r="G21" s="389"/>
      <c r="H21" s="414"/>
    </row>
    <row r="22" spans="1:8" ht="35.25" customHeight="1">
      <c r="A22" s="301"/>
      <c r="B22" s="302"/>
      <c r="C22" s="396"/>
      <c r="D22" s="397"/>
      <c r="E22" s="413"/>
      <c r="F22" s="413"/>
      <c r="G22" s="398"/>
      <c r="H22" s="414"/>
    </row>
    <row r="23" spans="1:8" ht="35.25" customHeight="1">
      <c r="A23" s="301"/>
      <c r="B23" s="302"/>
      <c r="C23" s="396"/>
      <c r="D23" s="397"/>
      <c r="E23" s="413"/>
      <c r="F23" s="413"/>
      <c r="G23" s="389"/>
      <c r="H23" s="414"/>
    </row>
    <row r="24" spans="1:8" ht="35.25" customHeight="1">
      <c r="A24" s="301"/>
      <c r="B24" s="302"/>
      <c r="C24" s="396"/>
      <c r="D24" s="397"/>
      <c r="E24" s="413"/>
      <c r="F24" s="413"/>
      <c r="G24" s="389"/>
      <c r="H24" s="414"/>
    </row>
    <row r="25" spans="1:8" ht="35.25" customHeight="1">
      <c r="A25" s="301"/>
      <c r="B25" s="302"/>
      <c r="C25" s="415"/>
      <c r="D25" s="397"/>
      <c r="E25" s="413"/>
      <c r="F25" s="413"/>
      <c r="G25" s="389"/>
      <c r="H25" s="414"/>
    </row>
    <row r="26" spans="1:8" ht="35.25" customHeight="1">
      <c r="A26" s="301"/>
      <c r="B26" s="302"/>
      <c r="C26" s="396"/>
      <c r="D26" s="397"/>
      <c r="E26" s="413"/>
      <c r="F26" s="413"/>
      <c r="G26" s="389"/>
      <c r="H26" s="414"/>
    </row>
    <row r="27" spans="1:8" ht="35.25" customHeight="1">
      <c r="A27" s="301"/>
      <c r="B27" s="302"/>
      <c r="C27" s="396"/>
      <c r="D27" s="397"/>
      <c r="E27" s="413"/>
      <c r="F27" s="413"/>
      <c r="G27" s="389"/>
      <c r="H27" s="414"/>
    </row>
    <row r="28" spans="1:8" ht="35.25" customHeight="1">
      <c r="A28" s="301"/>
      <c r="B28" s="302"/>
      <c r="C28" s="396"/>
      <c r="D28" s="397"/>
      <c r="E28" s="413"/>
      <c r="F28" s="413"/>
      <c r="G28" s="389"/>
      <c r="H28" s="414"/>
    </row>
    <row r="29" spans="1:8" ht="35.25" customHeight="1">
      <c r="A29" s="301"/>
      <c r="B29" s="302"/>
      <c r="C29" s="415"/>
      <c r="D29" s="397"/>
      <c r="E29" s="413"/>
      <c r="F29" s="413"/>
      <c r="G29" s="389"/>
      <c r="H29" s="414"/>
    </row>
    <row r="30" spans="1:8" ht="35.25" customHeight="1">
      <c r="A30" s="301"/>
      <c r="B30" s="302"/>
      <c r="C30" s="287"/>
      <c r="D30" s="397"/>
      <c r="E30" s="413"/>
      <c r="F30" s="413"/>
      <c r="G30" s="286"/>
      <c r="H30" s="414"/>
    </row>
    <row r="31" spans="1:8" ht="35.25" customHeight="1">
      <c r="A31" s="301"/>
      <c r="B31" s="302"/>
      <c r="C31" s="287"/>
      <c r="D31" s="397"/>
      <c r="E31" s="413"/>
      <c r="F31" s="413"/>
      <c r="G31" s="286"/>
      <c r="H31" s="414"/>
    </row>
    <row r="32" spans="1:8" ht="35.25" customHeight="1">
      <c r="A32" s="301"/>
      <c r="B32" s="302"/>
      <c r="C32" s="287"/>
      <c r="D32" s="397"/>
      <c r="E32" s="413"/>
      <c r="F32" s="413"/>
      <c r="G32" s="286"/>
      <c r="H32" s="414"/>
    </row>
    <row r="33" spans="1:8" ht="35.25" customHeight="1">
      <c r="A33" s="301"/>
      <c r="B33" s="302"/>
      <c r="C33" s="287"/>
      <c r="D33" s="397"/>
      <c r="E33" s="413"/>
      <c r="F33" s="413"/>
      <c r="G33" s="286"/>
      <c r="H33" s="414"/>
    </row>
    <row r="34" spans="1:8" ht="35.25" customHeight="1">
      <c r="A34" s="301"/>
      <c r="B34" s="302"/>
      <c r="C34" s="287"/>
      <c r="D34" s="397"/>
      <c r="E34" s="413"/>
      <c r="F34" s="413"/>
      <c r="G34" s="286"/>
      <c r="H34" s="414"/>
    </row>
    <row r="35" spans="1:8" ht="35.25" customHeight="1">
      <c r="A35" s="301"/>
      <c r="B35" s="302"/>
      <c r="C35" s="287"/>
      <c r="D35" s="397"/>
      <c r="E35" s="413"/>
      <c r="F35" s="413"/>
      <c r="G35" s="286"/>
      <c r="H35" s="414"/>
    </row>
    <row r="36" spans="1:8" ht="35.25" customHeight="1">
      <c r="A36" s="301"/>
      <c r="B36" s="302"/>
      <c r="C36" s="287"/>
      <c r="D36" s="397"/>
      <c r="E36" s="413"/>
      <c r="F36" s="413"/>
      <c r="G36" s="286"/>
      <c r="H36" s="414"/>
    </row>
    <row r="37" spans="1:8" ht="35.25" customHeight="1">
      <c r="A37" s="301"/>
      <c r="B37" s="302"/>
      <c r="C37" s="287"/>
      <c r="D37" s="397"/>
      <c r="E37" s="413"/>
      <c r="F37" s="413"/>
      <c r="G37" s="286"/>
      <c r="H37" s="414"/>
    </row>
    <row r="38" spans="1:8" ht="35.25" customHeight="1">
      <c r="A38" s="301"/>
      <c r="B38" s="302"/>
      <c r="C38" s="287"/>
      <c r="D38" s="397"/>
      <c r="E38" s="413"/>
      <c r="F38" s="413"/>
      <c r="G38" s="286"/>
      <c r="H38" s="414"/>
    </row>
    <row r="39" spans="1:8" ht="35.25" customHeight="1">
      <c r="A39" s="301"/>
      <c r="B39" s="302"/>
      <c r="C39" s="287"/>
      <c r="D39" s="397"/>
      <c r="E39" s="413"/>
      <c r="F39" s="413"/>
      <c r="G39" s="286"/>
      <c r="H39" s="414"/>
    </row>
    <row r="40" spans="1:8" ht="35.25" customHeight="1">
      <c r="A40" s="301"/>
      <c r="B40" s="302"/>
      <c r="C40" s="287"/>
      <c r="D40" s="397"/>
      <c r="E40" s="413"/>
      <c r="F40" s="413"/>
      <c r="G40" s="286"/>
      <c r="H40" s="414"/>
    </row>
    <row r="41" spans="1:8" ht="35.25" customHeight="1">
      <c r="A41" s="301"/>
      <c r="B41" s="286"/>
      <c r="C41" s="287"/>
      <c r="D41" s="288"/>
      <c r="E41" s="289"/>
      <c r="F41" s="290"/>
      <c r="G41" s="286"/>
      <c r="H41" s="286"/>
    </row>
    <row r="42" spans="1:8" ht="35.25" customHeight="1">
      <c r="A42" s="301"/>
      <c r="B42" s="447"/>
      <c r="C42" s="447"/>
      <c r="D42" s="445"/>
      <c r="E42" s="446"/>
      <c r="F42" s="446"/>
      <c r="G42" s="446"/>
      <c r="H42" s="446"/>
    </row>
    <row r="43" spans="1:8" ht="35.25" customHeight="1">
      <c r="A43" s="301"/>
      <c r="B43" s="447"/>
      <c r="C43" s="447"/>
      <c r="D43" s="445"/>
      <c r="E43" s="446"/>
      <c r="F43" s="446"/>
      <c r="G43" s="446"/>
      <c r="H43" s="446"/>
    </row>
    <row r="44" spans="1:8" ht="35.25" customHeight="1">
      <c r="A44" s="301"/>
      <c r="B44" s="447"/>
      <c r="C44" s="447"/>
      <c r="D44" s="445"/>
      <c r="E44" s="446"/>
      <c r="F44" s="446"/>
      <c r="G44" s="446"/>
      <c r="H44" s="446"/>
    </row>
    <row r="45" spans="1:8" ht="35.25" customHeight="1">
      <c r="A45" s="301"/>
      <c r="B45" s="447"/>
      <c r="C45" s="447"/>
      <c r="D45" s="445"/>
      <c r="E45" s="446"/>
      <c r="F45" s="446"/>
      <c r="G45" s="446"/>
      <c r="H45" s="446"/>
    </row>
    <row r="46" spans="1:8" ht="35.25" customHeight="1">
      <c r="A46" s="301"/>
      <c r="B46" s="447"/>
      <c r="C46" s="447"/>
      <c r="D46" s="445"/>
      <c r="E46" s="446"/>
      <c r="F46" s="446"/>
      <c r="G46" s="446"/>
      <c r="H46" s="446"/>
    </row>
    <row r="47" spans="1:8" ht="35.25" customHeight="1">
      <c r="A47" s="301"/>
      <c r="B47" s="447"/>
      <c r="C47" s="447"/>
      <c r="D47" s="445"/>
      <c r="E47" s="446"/>
      <c r="F47" s="446"/>
      <c r="G47" s="446"/>
      <c r="H47" s="446"/>
    </row>
    <row r="48" spans="1:8" ht="35.25" customHeight="1">
      <c r="A48" s="301"/>
      <c r="B48" s="447"/>
      <c r="C48" s="447"/>
      <c r="D48" s="445"/>
      <c r="E48" s="446"/>
      <c r="F48" s="446"/>
      <c r="G48" s="446"/>
      <c r="H48" s="446"/>
    </row>
    <row r="49" spans="1:8" ht="35.25" customHeight="1">
      <c r="A49" s="301"/>
      <c r="B49" s="447"/>
      <c r="C49" s="447"/>
      <c r="D49" s="445"/>
      <c r="E49" s="446"/>
      <c r="F49" s="446"/>
      <c r="G49" s="446"/>
      <c r="H49" s="448"/>
    </row>
    <row r="50" spans="1:8" ht="35.25" customHeight="1">
      <c r="A50" s="301"/>
      <c r="B50" s="447"/>
      <c r="C50" s="447"/>
      <c r="D50" s="445"/>
      <c r="E50" s="446"/>
      <c r="F50" s="446"/>
      <c r="G50" s="446"/>
      <c r="H50" s="448"/>
    </row>
    <row r="51" spans="1:8" ht="35.25" customHeight="1">
      <c r="A51" s="301"/>
      <c r="B51" s="447"/>
      <c r="C51" s="447"/>
      <c r="D51" s="445"/>
      <c r="E51" s="446"/>
      <c r="F51" s="446"/>
      <c r="G51" s="446"/>
      <c r="H51" s="448"/>
    </row>
    <row r="52" spans="1:8" ht="35.25" customHeight="1">
      <c r="A52" s="301"/>
      <c r="B52" s="447"/>
      <c r="C52" s="447"/>
      <c r="D52" s="445"/>
      <c r="E52" s="446"/>
      <c r="F52" s="446"/>
      <c r="G52" s="446"/>
      <c r="H52" s="448"/>
    </row>
    <row r="53" spans="1:8" ht="35.25" customHeight="1">
      <c r="A53" s="301"/>
      <c r="B53" s="447"/>
      <c r="C53" s="447"/>
      <c r="D53" s="445"/>
      <c r="E53" s="446"/>
      <c r="F53" s="446"/>
      <c r="G53" s="446"/>
      <c r="H53" s="448"/>
    </row>
    <row r="54" spans="1:8" ht="35.25" customHeight="1">
      <c r="A54" s="301"/>
      <c r="B54" s="447"/>
      <c r="C54" s="447"/>
      <c r="D54" s="445"/>
      <c r="E54" s="446"/>
      <c r="F54" s="446"/>
      <c r="G54" s="446"/>
      <c r="H54" s="448"/>
    </row>
    <row r="55" spans="1:8" ht="35.25" customHeight="1">
      <c r="A55" s="301"/>
      <c r="B55" s="447"/>
      <c r="C55" s="447"/>
      <c r="D55" s="445"/>
      <c r="E55" s="446"/>
      <c r="F55" s="446"/>
      <c r="G55" s="446"/>
      <c r="H55" s="448"/>
    </row>
    <row r="56" spans="1:8" ht="35.25" customHeight="1">
      <c r="A56" s="301"/>
      <c r="B56" s="447"/>
      <c r="C56" s="447"/>
      <c r="D56" s="445"/>
      <c r="E56" s="446"/>
      <c r="F56" s="446"/>
      <c r="G56" s="446"/>
      <c r="H56" s="448"/>
    </row>
    <row r="57" spans="1:8" ht="35.25" customHeight="1">
      <c r="A57" s="301"/>
      <c r="B57" s="447"/>
      <c r="C57" s="447"/>
      <c r="D57" s="445"/>
      <c r="E57" s="446"/>
      <c r="F57" s="446"/>
      <c r="G57" s="446"/>
      <c r="H57" s="448"/>
    </row>
    <row r="58" spans="1:8" ht="35.25" customHeight="1">
      <c r="A58" s="301"/>
      <c r="B58" s="447"/>
      <c r="C58" s="449"/>
      <c r="D58" s="445"/>
      <c r="E58" s="446"/>
      <c r="F58" s="446"/>
      <c r="G58" s="446"/>
      <c r="H58" s="448"/>
    </row>
    <row r="59" spans="1:8" ht="35.25" customHeight="1">
      <c r="A59" s="301"/>
      <c r="B59" s="447"/>
      <c r="C59" s="447"/>
      <c r="D59" s="445"/>
      <c r="E59" s="446"/>
      <c r="F59" s="446"/>
      <c r="G59" s="446"/>
      <c r="H59" s="448"/>
    </row>
    <row r="60" spans="1:8" ht="35.25" customHeight="1">
      <c r="A60" s="301"/>
      <c r="B60" s="447"/>
      <c r="C60" s="447"/>
      <c r="D60" s="445"/>
      <c r="E60" s="446"/>
      <c r="F60" s="446"/>
      <c r="G60" s="446"/>
      <c r="H60" s="448"/>
    </row>
    <row r="61" spans="1:8" ht="35.25" customHeight="1">
      <c r="A61" s="301"/>
      <c r="B61" s="447"/>
      <c r="C61" s="447"/>
      <c r="D61" s="445"/>
      <c r="E61" s="446"/>
      <c r="F61" s="446"/>
      <c r="G61" s="446"/>
      <c r="H61" s="448"/>
    </row>
    <row r="62" spans="1:8" ht="35.25" customHeight="1">
      <c r="A62" s="301"/>
      <c r="B62" s="447"/>
      <c r="C62" s="447"/>
      <c r="D62" s="445"/>
      <c r="E62" s="446"/>
      <c r="F62" s="446"/>
      <c r="G62" s="446"/>
      <c r="H62" s="448"/>
    </row>
    <row r="63" spans="1:8" ht="35.25" customHeight="1">
      <c r="A63" s="301"/>
      <c r="B63" s="447"/>
      <c r="C63" s="449"/>
      <c r="D63" s="445"/>
      <c r="E63" s="446"/>
      <c r="F63" s="446"/>
      <c r="G63" s="446"/>
      <c r="H63" s="448"/>
    </row>
    <row r="64" spans="1:8" ht="35.25" customHeight="1">
      <c r="A64" s="301"/>
      <c r="B64" s="447"/>
      <c r="C64" s="447"/>
      <c r="D64" s="445"/>
      <c r="E64" s="446"/>
      <c r="F64" s="446"/>
      <c r="G64" s="446"/>
      <c r="H64" s="448"/>
    </row>
    <row r="65" spans="1:8" ht="35.25" customHeight="1">
      <c r="A65" s="301"/>
      <c r="B65" s="447"/>
      <c r="C65" s="447"/>
      <c r="D65" s="445"/>
      <c r="E65" s="446"/>
      <c r="F65" s="446"/>
      <c r="G65" s="446"/>
      <c r="H65" s="448"/>
    </row>
    <row r="66" spans="1:8" ht="35.25" customHeight="1">
      <c r="A66" s="301"/>
      <c r="B66" s="447"/>
      <c r="C66" s="447"/>
      <c r="D66" s="445"/>
      <c r="E66" s="446"/>
      <c r="F66" s="446"/>
      <c r="G66" s="446"/>
      <c r="H66" s="448"/>
    </row>
    <row r="67" spans="1:8" ht="35.25" customHeight="1">
      <c r="A67" s="301"/>
      <c r="B67" s="447"/>
      <c r="C67" s="447"/>
      <c r="D67" s="445"/>
      <c r="E67" s="446"/>
      <c r="F67" s="446"/>
      <c r="G67" s="446"/>
      <c r="H67" s="448"/>
    </row>
    <row r="68" spans="1:8" ht="35.25" customHeight="1">
      <c r="A68" s="301"/>
      <c r="B68" s="447"/>
      <c r="C68" s="447"/>
      <c r="D68" s="445"/>
      <c r="E68" s="446"/>
      <c r="F68" s="446"/>
      <c r="G68" s="446"/>
      <c r="H68" s="448"/>
    </row>
    <row r="69" spans="1:8" ht="35.25" customHeight="1">
      <c r="A69" s="301"/>
      <c r="B69" s="447"/>
      <c r="C69" s="447"/>
      <c r="D69" s="445"/>
      <c r="E69" s="446"/>
      <c r="F69" s="446"/>
      <c r="G69" s="446"/>
      <c r="H69" s="448"/>
    </row>
    <row r="70" spans="1:8" ht="35.25" customHeight="1">
      <c r="A70" s="301"/>
      <c r="B70" s="447"/>
      <c r="C70" s="447"/>
      <c r="D70" s="445"/>
      <c r="E70" s="446"/>
      <c r="F70" s="446"/>
      <c r="G70" s="446"/>
      <c r="H70" s="448"/>
    </row>
    <row r="71" spans="1:8" ht="35.25" customHeight="1">
      <c r="A71" s="301"/>
      <c r="B71" s="447"/>
      <c r="C71" s="447"/>
      <c r="D71" s="445"/>
      <c r="E71" s="446"/>
      <c r="F71" s="446"/>
      <c r="G71" s="446"/>
      <c r="H71" s="448"/>
    </row>
    <row r="72" spans="1:8" ht="35.25" customHeight="1">
      <c r="A72" s="301"/>
      <c r="B72" s="447"/>
      <c r="C72" s="447"/>
      <c r="D72" s="445"/>
      <c r="E72" s="446"/>
      <c r="F72" s="446"/>
      <c r="G72" s="446"/>
      <c r="H72" s="448"/>
    </row>
    <row r="73" spans="1:8" ht="35.25" customHeight="1">
      <c r="A73" s="301"/>
      <c r="B73" s="447"/>
      <c r="C73" s="447"/>
      <c r="D73" s="445"/>
      <c r="E73" s="446"/>
      <c r="F73" s="446"/>
      <c r="G73" s="446"/>
      <c r="H73" s="448"/>
    </row>
    <row r="74" spans="1:8" ht="35.25" customHeight="1">
      <c r="A74" s="301"/>
      <c r="B74" s="302"/>
      <c r="C74" s="287"/>
      <c r="D74" s="397"/>
      <c r="E74" s="413"/>
      <c r="F74" s="413"/>
      <c r="G74" s="286"/>
      <c r="H74" s="450"/>
    </row>
    <row r="75" spans="1:8" ht="36.75" customHeight="1">
      <c r="A75" s="291"/>
      <c r="B75" s="291"/>
      <c r="C75" s="291"/>
      <c r="D75" s="291"/>
      <c r="E75" s="291"/>
      <c r="F75" s="291"/>
      <c r="G75" s="291"/>
      <c r="H75" s="291"/>
    </row>
    <row r="76" spans="1:8" ht="36.75" customHeight="1">
      <c r="A76" s="152" t="s">
        <v>31</v>
      </c>
      <c r="B76" s="152"/>
      <c r="C76" s="153"/>
      <c r="D76" s="153"/>
      <c r="E76" s="175">
        <f>SUM(E11:E75)</f>
        <v>12</v>
      </c>
      <c r="F76" s="175">
        <f>SUM(F11:F75)</f>
        <v>10</v>
      </c>
      <c r="G76" s="175">
        <f>SUM(G11:G75)</f>
        <v>2</v>
      </c>
      <c r="H76" s="175">
        <f>SUM(H11:H75)</f>
        <v>4</v>
      </c>
    </row>
    <row r="78" ht="12.75">
      <c r="A78" s="60">
        <f>COUNTA(A11:A75)</f>
        <v>2</v>
      </c>
    </row>
    <row r="80" ht="12.75">
      <c r="A80" s="60" t="s">
        <v>360</v>
      </c>
    </row>
    <row r="82" spans="16:72" s="113" customFormat="1" ht="13.5"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</row>
    <row r="83" spans="3:5" ht="51">
      <c r="C83" s="107" t="s">
        <v>271</v>
      </c>
      <c r="D83" s="107" t="s">
        <v>256</v>
      </c>
      <c r="E83" s="107" t="s">
        <v>119</v>
      </c>
    </row>
    <row r="84" spans="2:5" ht="12.75">
      <c r="B84" s="60" t="s">
        <v>361</v>
      </c>
      <c r="C84" s="60">
        <f>'E-VII'!C89</f>
        <v>4</v>
      </c>
      <c r="D84" s="420">
        <f>'E-VII'!J86</f>
        <v>0</v>
      </c>
      <c r="E84" s="420">
        <f>'E-VII'!K86</f>
        <v>0</v>
      </c>
    </row>
    <row r="85" spans="2:5" ht="12.75">
      <c r="B85" s="60" t="s">
        <v>362</v>
      </c>
      <c r="C85" s="419">
        <f>A78</f>
        <v>2</v>
      </c>
      <c r="D85" s="421">
        <f>E76</f>
        <v>12</v>
      </c>
      <c r="E85" s="421">
        <f>F76</f>
        <v>10</v>
      </c>
    </row>
    <row r="86" spans="2:5" ht="12.75">
      <c r="B86" s="60" t="s">
        <v>311</v>
      </c>
      <c r="C86" s="60">
        <f>C84+C85</f>
        <v>6</v>
      </c>
      <c r="D86" s="60">
        <f>D84+D85</f>
        <v>12</v>
      </c>
      <c r="E86" s="60">
        <f>E84+E85</f>
        <v>10</v>
      </c>
    </row>
  </sheetData>
  <sheetProtection/>
  <mergeCells count="4">
    <mergeCell ref="G5:H5"/>
    <mergeCell ref="G8:H8"/>
    <mergeCell ref="A5:C5"/>
    <mergeCell ref="A11:H11"/>
  </mergeCells>
  <printOptions horizontalCentered="1"/>
  <pageMargins left="0.9055118110236221" right="0.5905511811023623" top="0.7874015748031497" bottom="0.73" header="0.5118110236220472" footer="0.5118110236220472"/>
  <pageSetup firstPageNumber="17" useFirstPageNumber="1" fitToHeight="0" fitToWidth="1" horizontalDpi="600" verticalDpi="600" orientation="portrait" scale="64" r:id="rId2"/>
  <headerFooter alignWithMargins="0">
    <oddFooter>&amp;C&amp;12 18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T59"/>
  <sheetViews>
    <sheetView showGridLines="0" zoomScaleSheetLayoutView="100" workbookViewId="0" topLeftCell="A1">
      <selection activeCell="A40" sqref="A40:IV42"/>
    </sheetView>
  </sheetViews>
  <sheetFormatPr defaultColWidth="11.421875" defaultRowHeight="12.75"/>
  <cols>
    <col min="1" max="1" width="7.8515625" style="113" customWidth="1"/>
    <col min="2" max="2" width="31.00390625" style="113" customWidth="1"/>
    <col min="3" max="3" width="28.00390625" style="113" customWidth="1"/>
    <col min="4" max="4" width="15.57421875" style="113" customWidth="1"/>
    <col min="5" max="5" width="11.28125" style="113" customWidth="1"/>
    <col min="6" max="6" width="23.28125" style="113" customWidth="1"/>
    <col min="7" max="7" width="6.8515625" style="113" customWidth="1"/>
    <col min="8" max="8" width="16.28125" style="113" customWidth="1"/>
    <col min="9" max="9" width="10.8515625" style="113" customWidth="1"/>
    <col min="10" max="10" width="11.7109375" style="113" customWidth="1"/>
    <col min="11" max="11" width="11.57421875" style="113" customWidth="1"/>
    <col min="12" max="31" width="10.140625" style="113" customWidth="1"/>
    <col min="32" max="33" width="2.57421875" style="113" customWidth="1"/>
    <col min="34" max="35" width="2.140625" style="113" customWidth="1"/>
    <col min="36" max="36" width="0.85546875" style="113" customWidth="1"/>
    <col min="37" max="37" width="2.140625" style="113" customWidth="1"/>
    <col min="38" max="38" width="0.85546875" style="113" customWidth="1"/>
    <col min="39" max="42" width="2.140625" style="113" customWidth="1"/>
    <col min="43" max="43" width="0.85546875" style="113" customWidth="1"/>
    <col min="44" max="44" width="2.140625" style="113" customWidth="1"/>
    <col min="45" max="45" width="0.85546875" style="113" customWidth="1"/>
    <col min="46" max="70" width="2.140625" style="113" customWidth="1"/>
    <col min="71" max="94" width="2.00390625" style="113" customWidth="1"/>
    <col min="95" max="101" width="1.57421875" style="113" customWidth="1"/>
    <col min="102" max="16384" width="11.421875" style="113" customWidth="1"/>
  </cols>
  <sheetData>
    <row r="1" spans="1:12" ht="19.5">
      <c r="A1" s="622" t="s">
        <v>22</v>
      </c>
      <c r="B1" s="622"/>
      <c r="C1" s="622"/>
      <c r="D1" s="622"/>
      <c r="E1" s="622"/>
      <c r="F1" s="622"/>
      <c r="G1" s="622"/>
      <c r="H1" s="622"/>
      <c r="I1" s="622"/>
      <c r="J1" s="622"/>
      <c r="K1" s="112"/>
      <c r="L1" s="112"/>
    </row>
    <row r="2" spans="1:12" ht="12.75" customHeight="1">
      <c r="A2" s="262"/>
      <c r="B2" s="266"/>
      <c r="C2" s="266"/>
      <c r="D2" s="266"/>
      <c r="E2" s="266"/>
      <c r="F2" s="266"/>
      <c r="G2" s="266"/>
      <c r="H2" s="266"/>
      <c r="J2"/>
      <c r="K2" s="112"/>
      <c r="L2" s="112"/>
    </row>
    <row r="3" spans="1:12" ht="15.75">
      <c r="A3" s="623" t="s">
        <v>72</v>
      </c>
      <c r="B3" s="623"/>
      <c r="C3" s="623"/>
      <c r="D3" s="623"/>
      <c r="E3" s="623"/>
      <c r="F3" s="623"/>
      <c r="G3" s="623"/>
      <c r="H3" s="623"/>
      <c r="I3" s="623"/>
      <c r="J3" s="623"/>
      <c r="K3" s="112"/>
      <c r="L3" s="112"/>
    </row>
    <row r="4" spans="1:12" ht="15.75">
      <c r="A4" s="623" t="s">
        <v>73</v>
      </c>
      <c r="B4" s="623"/>
      <c r="C4" s="623"/>
      <c r="D4" s="623"/>
      <c r="E4" s="623"/>
      <c r="F4" s="623"/>
      <c r="G4" s="623"/>
      <c r="H4" s="623"/>
      <c r="I4" s="623"/>
      <c r="J4" s="623"/>
      <c r="K4" s="112"/>
      <c r="L4" s="112"/>
    </row>
    <row r="5" spans="1:12" ht="12.75" customHeight="1">
      <c r="A5" s="452" t="s">
        <v>390</v>
      </c>
      <c r="B5" s="117"/>
      <c r="C5" s="117"/>
      <c r="D5" s="117"/>
      <c r="E5" s="118"/>
      <c r="F5" s="118"/>
      <c r="G5" s="117"/>
      <c r="H5" s="117"/>
      <c r="I5" s="267" t="s">
        <v>376</v>
      </c>
      <c r="J5" s="117"/>
      <c r="K5" s="117"/>
      <c r="L5" s="117"/>
    </row>
    <row r="6" spans="1:10" s="328" customFormat="1" ht="21.75" customHeight="1">
      <c r="A6" s="390" t="s">
        <v>354</v>
      </c>
      <c r="B6" s="325"/>
      <c r="C6" s="325"/>
      <c r="D6" s="325"/>
      <c r="E6" s="326"/>
      <c r="F6" s="341"/>
      <c r="G6" s="326" t="s">
        <v>375</v>
      </c>
      <c r="H6" s="326"/>
      <c r="I6" s="325"/>
      <c r="J6" s="342"/>
    </row>
    <row r="7" spans="1:16" s="328" customFormat="1" ht="6.75" customHeight="1">
      <c r="A7" s="329"/>
      <c r="B7" s="325"/>
      <c r="C7" s="325"/>
      <c r="D7" s="343"/>
      <c r="E7" s="329"/>
      <c r="F7" s="329"/>
      <c r="G7" s="325"/>
      <c r="H7" s="329"/>
      <c r="I7" s="325"/>
      <c r="J7" s="325"/>
      <c r="P7" s="328" t="s">
        <v>355</v>
      </c>
    </row>
    <row r="8" spans="1:72" s="328" customFormat="1" ht="21.75" customHeight="1">
      <c r="A8" s="344" t="s">
        <v>374</v>
      </c>
      <c r="B8" s="325"/>
      <c r="C8" s="345"/>
      <c r="D8" s="345"/>
      <c r="E8" s="345"/>
      <c r="F8" s="330"/>
      <c r="G8" s="325"/>
      <c r="H8" s="330"/>
      <c r="I8" s="325"/>
      <c r="J8" s="342"/>
      <c r="M8" s="332"/>
      <c r="N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</row>
    <row r="9" spans="1:69" ht="31.5" customHeight="1">
      <c r="A9" s="120" t="s">
        <v>74</v>
      </c>
      <c r="B9" s="120" t="s">
        <v>75</v>
      </c>
      <c r="C9" s="120" t="s">
        <v>76</v>
      </c>
      <c r="D9" s="120" t="s">
        <v>259</v>
      </c>
      <c r="E9" s="120" t="s">
        <v>77</v>
      </c>
      <c r="F9" s="121" t="s">
        <v>78</v>
      </c>
      <c r="G9" s="120" t="s">
        <v>79</v>
      </c>
      <c r="H9" s="120" t="s">
        <v>80</v>
      </c>
      <c r="I9" s="120" t="s">
        <v>81</v>
      </c>
      <c r="J9" s="120" t="s">
        <v>82</v>
      </c>
      <c r="M9" s="119"/>
      <c r="N9" s="122"/>
      <c r="O9" s="123"/>
      <c r="P9" s="119"/>
      <c r="Q9" s="123"/>
      <c r="R9" s="119"/>
      <c r="S9" s="123"/>
      <c r="T9" s="119"/>
      <c r="U9" s="123"/>
      <c r="V9" s="119"/>
      <c r="W9" s="123"/>
      <c r="X9" s="123"/>
      <c r="Y9" s="119"/>
      <c r="Z9" s="119"/>
      <c r="AA9" s="122"/>
      <c r="AB9" s="123"/>
      <c r="AC9" s="123"/>
      <c r="AD9" s="123"/>
      <c r="AE9" s="123"/>
      <c r="AF9" s="122"/>
      <c r="AG9" s="123"/>
      <c r="AH9" s="123"/>
      <c r="AI9" s="123"/>
      <c r="AJ9" s="119"/>
      <c r="AK9" s="122"/>
      <c r="AL9" s="124"/>
      <c r="AM9" s="122"/>
      <c r="AN9" s="123"/>
      <c r="AO9" s="123"/>
      <c r="AP9" s="123"/>
      <c r="AQ9" s="123"/>
      <c r="AR9" s="123"/>
      <c r="AS9" s="123"/>
      <c r="AT9" s="123"/>
      <c r="AU9" s="123"/>
      <c r="AV9" s="119"/>
      <c r="AW9" s="123"/>
      <c r="AX9" s="123"/>
      <c r="AY9" s="123"/>
      <c r="AZ9" s="119"/>
      <c r="BA9" s="123"/>
      <c r="BB9" s="123"/>
      <c r="BC9" s="123"/>
      <c r="BD9" s="123"/>
      <c r="BE9" s="119"/>
      <c r="BF9" s="123"/>
      <c r="BG9" s="123"/>
      <c r="BH9" s="123"/>
      <c r="BI9" s="123"/>
      <c r="BJ9" s="119"/>
      <c r="BK9" s="123"/>
      <c r="BL9" s="123"/>
      <c r="BM9" s="123"/>
      <c r="BN9" s="123"/>
      <c r="BO9" s="123"/>
      <c r="BP9" s="123"/>
      <c r="BQ9" s="122"/>
    </row>
    <row r="10" spans="1:69" ht="31.5" customHeight="1">
      <c r="A10" s="624" t="s">
        <v>383</v>
      </c>
      <c r="B10" s="625"/>
      <c r="C10" s="625"/>
      <c r="D10" s="625"/>
      <c r="E10" s="625"/>
      <c r="F10" s="625"/>
      <c r="G10" s="625"/>
      <c r="H10" s="625"/>
      <c r="I10" s="625"/>
      <c r="J10" s="626"/>
      <c r="M10" s="119"/>
      <c r="N10" s="122"/>
      <c r="O10" s="123"/>
      <c r="P10" s="119"/>
      <c r="Q10" s="123"/>
      <c r="R10" s="119"/>
      <c r="S10" s="123"/>
      <c r="T10" s="119"/>
      <c r="U10" s="123"/>
      <c r="V10" s="119"/>
      <c r="W10" s="123"/>
      <c r="X10" s="123"/>
      <c r="Y10" s="119"/>
      <c r="Z10" s="119"/>
      <c r="AA10" s="122"/>
      <c r="AB10" s="123"/>
      <c r="AC10" s="123"/>
      <c r="AD10" s="123"/>
      <c r="AE10" s="123"/>
      <c r="AF10" s="122"/>
      <c r="AG10" s="123"/>
      <c r="AH10" s="123"/>
      <c r="AI10" s="123"/>
      <c r="AJ10" s="119"/>
      <c r="AK10" s="122"/>
      <c r="AL10" s="124"/>
      <c r="AM10" s="122"/>
      <c r="AN10" s="123"/>
      <c r="AO10" s="123"/>
      <c r="AP10" s="123"/>
      <c r="AQ10" s="123"/>
      <c r="AR10" s="123"/>
      <c r="AS10" s="123"/>
      <c r="AT10" s="123"/>
      <c r="AU10" s="123"/>
      <c r="AV10" s="119"/>
      <c r="AW10" s="123"/>
      <c r="AX10" s="123"/>
      <c r="AY10" s="123"/>
      <c r="AZ10" s="119"/>
      <c r="BA10" s="123"/>
      <c r="BB10" s="123"/>
      <c r="BC10" s="123"/>
      <c r="BD10" s="123"/>
      <c r="BE10" s="119"/>
      <c r="BF10" s="123"/>
      <c r="BG10" s="123"/>
      <c r="BH10" s="123"/>
      <c r="BI10" s="123"/>
      <c r="BJ10" s="119"/>
      <c r="BK10" s="123"/>
      <c r="BL10" s="123"/>
      <c r="BM10" s="123"/>
      <c r="BN10" s="123"/>
      <c r="BO10" s="123"/>
      <c r="BP10" s="123"/>
      <c r="BQ10" s="122"/>
    </row>
    <row r="11" spans="1:70" ht="18" customHeight="1">
      <c r="A11" s="299">
        <v>1</v>
      </c>
      <c r="B11" s="399" t="s">
        <v>352</v>
      </c>
      <c r="C11" s="299" t="s">
        <v>351</v>
      </c>
      <c r="D11" s="299">
        <v>15</v>
      </c>
      <c r="E11" s="299">
        <v>15</v>
      </c>
      <c r="F11" s="399" t="s">
        <v>353</v>
      </c>
      <c r="G11" s="299">
        <v>2</v>
      </c>
      <c r="H11" s="299" t="s">
        <v>350</v>
      </c>
      <c r="I11" s="299" t="s">
        <v>348</v>
      </c>
      <c r="J11" s="293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</row>
    <row r="12" spans="1:70" ht="18" customHeight="1">
      <c r="A12" s="299">
        <v>2</v>
      </c>
      <c r="B12" s="399" t="s">
        <v>352</v>
      </c>
      <c r="C12" s="299" t="s">
        <v>351</v>
      </c>
      <c r="D12" s="299">
        <v>17</v>
      </c>
      <c r="E12" s="299">
        <v>17</v>
      </c>
      <c r="F12" s="399" t="s">
        <v>353</v>
      </c>
      <c r="G12" s="299">
        <v>2</v>
      </c>
      <c r="H12" s="299" t="s">
        <v>350</v>
      </c>
      <c r="I12" s="299" t="s">
        <v>348</v>
      </c>
      <c r="J12" s="293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</row>
    <row r="13" spans="1:70" ht="18" customHeight="1">
      <c r="A13" s="299"/>
      <c r="B13" s="399"/>
      <c r="C13" s="299"/>
      <c r="D13" s="299"/>
      <c r="E13" s="299"/>
      <c r="F13" s="399"/>
      <c r="G13" s="299"/>
      <c r="H13" s="299"/>
      <c r="I13" s="299"/>
      <c r="J13" s="293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</row>
    <row r="14" spans="1:70" ht="18" customHeight="1">
      <c r="A14" s="299"/>
      <c r="B14" s="399"/>
      <c r="C14" s="299"/>
      <c r="D14" s="299"/>
      <c r="E14" s="299"/>
      <c r="F14" s="399"/>
      <c r="G14" s="299"/>
      <c r="H14" s="299"/>
      <c r="I14" s="299"/>
      <c r="J14" s="293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</row>
    <row r="15" spans="1:70" ht="18" customHeight="1">
      <c r="A15" s="299"/>
      <c r="B15" s="399"/>
      <c r="C15" s="299"/>
      <c r="D15" s="299"/>
      <c r="E15" s="299"/>
      <c r="F15" s="399"/>
      <c r="G15" s="299"/>
      <c r="H15" s="299"/>
      <c r="I15" s="299"/>
      <c r="J15" s="293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</row>
    <row r="16" spans="1:70" ht="18" customHeight="1">
      <c r="A16" s="299"/>
      <c r="B16" s="399"/>
      <c r="C16" s="299"/>
      <c r="D16" s="292"/>
      <c r="E16" s="292"/>
      <c r="F16" s="399"/>
      <c r="G16" s="292"/>
      <c r="H16" s="292"/>
      <c r="I16" s="292"/>
      <c r="J16" s="293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</row>
    <row r="17" spans="1:70" ht="18" customHeight="1">
      <c r="A17" s="299"/>
      <c r="B17" s="399"/>
      <c r="C17" s="299"/>
      <c r="D17" s="292"/>
      <c r="E17" s="292"/>
      <c r="F17" s="399"/>
      <c r="G17" s="292"/>
      <c r="H17" s="292"/>
      <c r="I17" s="292"/>
      <c r="J17" s="293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</row>
    <row r="18" spans="1:70" ht="18" customHeight="1">
      <c r="A18" s="299"/>
      <c r="B18" s="399"/>
      <c r="C18" s="299"/>
      <c r="D18" s="292"/>
      <c r="E18" s="292"/>
      <c r="F18" s="399"/>
      <c r="G18" s="292"/>
      <c r="H18" s="292"/>
      <c r="I18" s="292"/>
      <c r="J18" s="293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</row>
    <row r="19" spans="1:70" ht="18" customHeight="1">
      <c r="A19" s="299"/>
      <c r="B19" s="399"/>
      <c r="C19" s="299"/>
      <c r="D19" s="292"/>
      <c r="E19" s="292"/>
      <c r="F19" s="399"/>
      <c r="G19" s="292"/>
      <c r="H19" s="292"/>
      <c r="I19" s="292"/>
      <c r="J19" s="293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</row>
    <row r="20" spans="1:70" ht="18" customHeight="1">
      <c r="A20" s="299"/>
      <c r="B20" s="399"/>
      <c r="C20" s="299"/>
      <c r="D20" s="292"/>
      <c r="E20" s="292"/>
      <c r="F20" s="399"/>
      <c r="G20" s="292"/>
      <c r="H20" s="292"/>
      <c r="I20" s="292"/>
      <c r="J20" s="293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</row>
    <row r="21" spans="1:70" ht="18" customHeight="1">
      <c r="A21" s="299"/>
      <c r="B21" s="399"/>
      <c r="C21" s="299"/>
      <c r="D21" s="299"/>
      <c r="E21" s="299"/>
      <c r="F21" s="399"/>
      <c r="G21" s="299"/>
      <c r="H21" s="299"/>
      <c r="I21" s="299"/>
      <c r="J21" s="293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</row>
    <row r="22" spans="1:70" ht="18" customHeight="1">
      <c r="A22" s="299"/>
      <c r="B22" s="399"/>
      <c r="C22" s="299"/>
      <c r="D22" s="299"/>
      <c r="E22" s="299"/>
      <c r="F22" s="399"/>
      <c r="G22" s="299"/>
      <c r="H22" s="299"/>
      <c r="I22" s="299"/>
      <c r="J22" s="293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</row>
    <row r="23" spans="1:70" ht="18" customHeight="1">
      <c r="A23" s="299"/>
      <c r="B23" s="399"/>
      <c r="C23" s="299"/>
      <c r="D23" s="299"/>
      <c r="E23" s="299"/>
      <c r="F23" s="399"/>
      <c r="G23" s="299"/>
      <c r="H23" s="299"/>
      <c r="I23" s="299"/>
      <c r="J23" s="293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</row>
    <row r="24" spans="1:70" ht="18" customHeight="1">
      <c r="A24" s="299"/>
      <c r="B24" s="399"/>
      <c r="C24" s="299"/>
      <c r="D24" s="299"/>
      <c r="E24" s="299"/>
      <c r="F24" s="399"/>
      <c r="G24" s="299"/>
      <c r="H24" s="299"/>
      <c r="I24" s="299"/>
      <c r="J24" s="293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</row>
    <row r="25" spans="1:70" ht="18" customHeight="1">
      <c r="A25" s="299"/>
      <c r="B25" s="399"/>
      <c r="C25" s="299"/>
      <c r="D25" s="299"/>
      <c r="E25" s="299"/>
      <c r="F25" s="399"/>
      <c r="G25" s="299"/>
      <c r="H25" s="299"/>
      <c r="I25" s="299"/>
      <c r="J25" s="293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</row>
    <row r="26" spans="1:70" ht="18" customHeight="1">
      <c r="A26" s="299"/>
      <c r="B26" s="399"/>
      <c r="C26" s="299"/>
      <c r="D26" s="299"/>
      <c r="E26" s="299"/>
      <c r="F26" s="399"/>
      <c r="G26" s="299"/>
      <c r="H26" s="299"/>
      <c r="I26" s="299"/>
      <c r="J26" s="293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</row>
    <row r="27" spans="1:70" ht="18" customHeight="1">
      <c r="A27" s="299"/>
      <c r="B27" s="399"/>
      <c r="C27" s="299"/>
      <c r="D27" s="292"/>
      <c r="E27" s="292"/>
      <c r="F27" s="399"/>
      <c r="G27" s="292"/>
      <c r="H27" s="292"/>
      <c r="I27" s="292"/>
      <c r="J27" s="293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</row>
    <row r="28" spans="1:70" ht="18" customHeight="1">
      <c r="A28" s="299"/>
      <c r="B28" s="399"/>
      <c r="C28" s="299"/>
      <c r="D28" s="292"/>
      <c r="E28" s="292"/>
      <c r="F28" s="399"/>
      <c r="G28" s="292"/>
      <c r="H28" s="292"/>
      <c r="I28" s="292"/>
      <c r="J28" s="293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</row>
    <row r="29" spans="1:70" ht="18" customHeight="1">
      <c r="A29" s="299"/>
      <c r="B29" s="399"/>
      <c r="C29" s="299"/>
      <c r="D29" s="292"/>
      <c r="E29" s="292"/>
      <c r="F29" s="399"/>
      <c r="G29" s="292"/>
      <c r="H29" s="292"/>
      <c r="I29" s="292"/>
      <c r="J29" s="293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</row>
    <row r="30" spans="1:70" ht="18" customHeight="1">
      <c r="A30" s="299"/>
      <c r="B30" s="399"/>
      <c r="C30" s="299"/>
      <c r="D30" s="292"/>
      <c r="E30" s="292"/>
      <c r="F30" s="399"/>
      <c r="G30" s="292"/>
      <c r="H30" s="292"/>
      <c r="I30" s="292"/>
      <c r="J30" s="293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</row>
    <row r="31" spans="1:70" ht="18" customHeight="1">
      <c r="A31" s="299"/>
      <c r="B31" s="399"/>
      <c r="C31" s="299"/>
      <c r="D31" s="292"/>
      <c r="E31" s="292"/>
      <c r="F31" s="399"/>
      <c r="G31" s="292"/>
      <c r="H31" s="292"/>
      <c r="I31" s="292"/>
      <c r="J31" s="294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</row>
    <row r="32" spans="1:70" ht="18" customHeight="1">
      <c r="A32" s="299"/>
      <c r="B32" s="399"/>
      <c r="C32" s="299"/>
      <c r="D32" s="292"/>
      <c r="E32" s="292"/>
      <c r="F32" s="399"/>
      <c r="G32" s="292"/>
      <c r="H32" s="292"/>
      <c r="I32" s="292"/>
      <c r="J32" s="294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</row>
    <row r="33" spans="1:70" ht="18" customHeight="1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</row>
    <row r="34" spans="1:70" ht="18" customHeight="1">
      <c r="A34" s="294"/>
      <c r="B34" s="294"/>
      <c r="C34" s="294"/>
      <c r="D34" s="294"/>
      <c r="E34" s="294"/>
      <c r="F34" s="294"/>
      <c r="G34" s="294"/>
      <c r="H34" s="294"/>
      <c r="I34" s="294"/>
      <c r="J34" s="294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</row>
    <row r="35" spans="1:70" ht="18" customHeight="1">
      <c r="A35" s="294"/>
      <c r="B35" s="294"/>
      <c r="C35" s="294"/>
      <c r="D35" s="294"/>
      <c r="E35" s="294"/>
      <c r="F35" s="294"/>
      <c r="G35" s="294"/>
      <c r="H35" s="294"/>
      <c r="I35" s="294"/>
      <c r="J35" s="294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</row>
    <row r="36" spans="1:70" ht="18" customHeight="1">
      <c r="A36" s="294"/>
      <c r="B36" s="294"/>
      <c r="C36" s="294"/>
      <c r="D36" s="294"/>
      <c r="E36" s="294"/>
      <c r="F36" s="294"/>
      <c r="G36" s="294"/>
      <c r="H36" s="294"/>
      <c r="I36" s="294"/>
      <c r="J36" s="294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</row>
    <row r="37" spans="1:70" ht="18" customHeight="1">
      <c r="A37" s="125" t="s">
        <v>21</v>
      </c>
      <c r="B37" s="126"/>
      <c r="C37" s="263"/>
      <c r="D37" s="176">
        <f>SUM(D11:D36)</f>
        <v>32</v>
      </c>
      <c r="E37" s="176">
        <f>SUM(E11:E36)</f>
        <v>32</v>
      </c>
      <c r="F37" s="264"/>
      <c r="G37" s="176">
        <f>SUM(G11:G36)</f>
        <v>4</v>
      </c>
      <c r="H37" s="264"/>
      <c r="I37" s="176"/>
      <c r="J37" s="265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</row>
    <row r="38" spans="14:70" ht="13.5"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</row>
    <row r="39" spans="14:70" ht="13.5"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</row>
    <row r="40" spans="14:70" ht="13.5"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</row>
    <row r="41" spans="14:70" ht="13.5"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</row>
    <row r="42" spans="14:70" ht="13.5"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</row>
    <row r="43" spans="14:70" ht="13.5"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</row>
    <row r="44" spans="14:70" ht="13.5"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</row>
    <row r="45" spans="14:70" ht="13.5"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</row>
    <row r="46" spans="14:70" ht="13.5"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</row>
    <row r="47" spans="14:70" ht="13.5"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</row>
    <row r="48" spans="14:70" ht="13.5"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</row>
    <row r="49" spans="14:70" ht="13.5"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</row>
    <row r="50" spans="14:70" ht="13.5"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</row>
    <row r="51" spans="14:70" ht="13.5"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</row>
    <row r="52" spans="14:70" ht="13.5"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</row>
    <row r="53" spans="14:70" ht="13.5"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</row>
    <row r="54" spans="14:70" ht="13.5"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</row>
    <row r="55" spans="14:70" ht="13.5"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</row>
    <row r="56" spans="14:70" ht="13.5"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</row>
    <row r="57" spans="14:70" ht="13.5"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</row>
    <row r="58" spans="14:70" ht="13.5"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</row>
    <row r="59" spans="14:70" ht="13.5"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</row>
  </sheetData>
  <sheetProtection/>
  <mergeCells count="4">
    <mergeCell ref="A1:J1"/>
    <mergeCell ref="A3:J3"/>
    <mergeCell ref="A4:J4"/>
    <mergeCell ref="A10:J10"/>
  </mergeCells>
  <printOptions horizontalCentered="1" verticalCentered="1"/>
  <pageMargins left="0.7874015748031497" right="0.7874015748031497" top="0.5905511811023623" bottom="4.960629921259843" header="0.5118110236220472" footer="0.5118110236220472"/>
  <pageSetup fitToHeight="0" horizontalDpi="600" verticalDpi="600" orientation="portrait" scale="54" r:id="rId2"/>
  <headerFooter alignWithMargins="0">
    <oddHeader xml:space="preserve">&amp;C   </oddHeader>
    <oddFooter>&amp;C&amp;12 19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40"/>
  <sheetViews>
    <sheetView zoomScalePageLayoutView="0" workbookViewId="0" topLeftCell="A1">
      <selection activeCell="I28" sqref="I28"/>
    </sheetView>
  </sheetViews>
  <sheetFormatPr defaultColWidth="11.421875" defaultRowHeight="12.75"/>
  <cols>
    <col min="2" max="2" width="4.421875" style="0" customWidth="1"/>
    <col min="3" max="3" width="19.00390625" style="0" customWidth="1"/>
    <col min="4" max="4" width="84.00390625" style="0" customWidth="1"/>
  </cols>
  <sheetData>
    <row r="3" ht="12.75">
      <c r="B3" s="159" t="s">
        <v>149</v>
      </c>
    </row>
    <row r="4" ht="12.75">
      <c r="B4" s="154"/>
    </row>
    <row r="5" ht="12.75">
      <c r="B5" s="159" t="s">
        <v>150</v>
      </c>
    </row>
    <row r="6" ht="12.75">
      <c r="B6" s="159" t="s">
        <v>151</v>
      </c>
    </row>
    <row r="7" ht="12.75">
      <c r="B7" s="154"/>
    </row>
    <row r="8" ht="12.75">
      <c r="B8" s="155"/>
    </row>
    <row r="9" ht="12.75">
      <c r="B9" s="155" t="s">
        <v>204</v>
      </c>
    </row>
    <row r="10" ht="12.75">
      <c r="B10" t="s">
        <v>205</v>
      </c>
    </row>
    <row r="11" ht="13.5" thickBot="1">
      <c r="B11" s="155"/>
    </row>
    <row r="12" spans="2:4" ht="13.5" thickBot="1">
      <c r="B12" s="156" t="s">
        <v>152</v>
      </c>
      <c r="C12" s="157" t="s">
        <v>153</v>
      </c>
      <c r="D12" s="158" t="s">
        <v>154</v>
      </c>
    </row>
    <row r="13" spans="2:4" ht="20.25" customHeight="1" thickBot="1">
      <c r="B13" s="160">
        <v>1</v>
      </c>
      <c r="C13" s="161" t="s">
        <v>155</v>
      </c>
      <c r="D13" s="162" t="s">
        <v>156</v>
      </c>
    </row>
    <row r="14" spans="2:4" ht="16.5" customHeight="1">
      <c r="B14" s="627">
        <v>2</v>
      </c>
      <c r="C14" s="629" t="s">
        <v>157</v>
      </c>
      <c r="D14" s="631" t="s">
        <v>158</v>
      </c>
    </row>
    <row r="15" spans="2:4" ht="11.25" customHeight="1" thickBot="1">
      <c r="B15" s="628"/>
      <c r="C15" s="630"/>
      <c r="D15" s="632"/>
    </row>
    <row r="16" spans="2:4" ht="33.75" customHeight="1" thickBot="1">
      <c r="B16" s="160">
        <v>3</v>
      </c>
      <c r="C16" s="163" t="s">
        <v>159</v>
      </c>
      <c r="D16" s="164" t="s">
        <v>160</v>
      </c>
    </row>
    <row r="17" spans="2:4" ht="29.25" customHeight="1" thickBot="1">
      <c r="B17" s="160">
        <v>4</v>
      </c>
      <c r="C17" s="163" t="s">
        <v>161</v>
      </c>
      <c r="D17" s="164" t="s">
        <v>162</v>
      </c>
    </row>
    <row r="18" spans="2:4" ht="27.75" customHeight="1" thickBot="1">
      <c r="B18" s="160">
        <v>5</v>
      </c>
      <c r="C18" s="163" t="s">
        <v>163</v>
      </c>
      <c r="D18" s="164" t="s">
        <v>164</v>
      </c>
    </row>
    <row r="19" spans="2:4" ht="27" customHeight="1" thickBot="1">
      <c r="B19" s="160">
        <v>6</v>
      </c>
      <c r="C19" s="163" t="s">
        <v>165</v>
      </c>
      <c r="D19" s="164" t="s">
        <v>166</v>
      </c>
    </row>
    <row r="20" spans="2:4" ht="25.5" customHeight="1" thickBot="1">
      <c r="B20" s="160">
        <v>7</v>
      </c>
      <c r="C20" s="163" t="s">
        <v>167</v>
      </c>
      <c r="D20" s="164" t="s">
        <v>168</v>
      </c>
    </row>
    <row r="21" spans="2:4" ht="17.25" customHeight="1" thickBot="1">
      <c r="B21" s="160">
        <v>8</v>
      </c>
      <c r="C21" s="163" t="s">
        <v>169</v>
      </c>
      <c r="D21" s="164" t="s">
        <v>170</v>
      </c>
    </row>
    <row r="22" spans="2:4" ht="26.25" customHeight="1" thickBot="1">
      <c r="B22" s="160">
        <v>9</v>
      </c>
      <c r="C22" s="163" t="s">
        <v>130</v>
      </c>
      <c r="D22" s="164" t="s">
        <v>171</v>
      </c>
    </row>
    <row r="23" spans="2:4" ht="21.75" customHeight="1" thickBot="1">
      <c r="B23" s="160">
        <v>10</v>
      </c>
      <c r="C23" s="163" t="s">
        <v>172</v>
      </c>
      <c r="D23" s="164" t="s">
        <v>173</v>
      </c>
    </row>
    <row r="24" spans="2:4" ht="27.75" customHeight="1" thickBot="1">
      <c r="B24" s="160">
        <v>11</v>
      </c>
      <c r="C24" s="163" t="s">
        <v>174</v>
      </c>
      <c r="D24" s="164" t="s">
        <v>175</v>
      </c>
    </row>
    <row r="25" spans="2:4" ht="26.25" customHeight="1" thickBot="1">
      <c r="B25" s="160">
        <v>12</v>
      </c>
      <c r="C25" s="163" t="s">
        <v>176</v>
      </c>
      <c r="D25" s="164" t="s">
        <v>177</v>
      </c>
    </row>
    <row r="26" spans="2:4" ht="23.25" customHeight="1" hidden="1" thickBot="1">
      <c r="B26" s="160">
        <v>13</v>
      </c>
      <c r="C26" s="163" t="s">
        <v>178</v>
      </c>
      <c r="D26" s="164" t="s">
        <v>179</v>
      </c>
    </row>
    <row r="27" spans="2:4" ht="26.25" hidden="1" thickBot="1">
      <c r="B27" s="160">
        <v>14</v>
      </c>
      <c r="C27" s="163" t="s">
        <v>180</v>
      </c>
      <c r="D27" s="164" t="s">
        <v>181</v>
      </c>
    </row>
    <row r="28" spans="2:4" ht="18" customHeight="1">
      <c r="B28" s="627">
        <v>15</v>
      </c>
      <c r="C28" s="165" t="s">
        <v>182</v>
      </c>
      <c r="D28" s="631" t="s">
        <v>184</v>
      </c>
    </row>
    <row r="29" spans="2:4" ht="13.5" hidden="1" thickBot="1">
      <c r="B29" s="628"/>
      <c r="C29" s="163" t="s">
        <v>183</v>
      </c>
      <c r="D29" s="632"/>
    </row>
    <row r="30" spans="2:4" ht="26.25" thickBot="1">
      <c r="B30" s="160">
        <v>16</v>
      </c>
      <c r="C30" s="163" t="s">
        <v>185</v>
      </c>
      <c r="D30" s="164" t="s">
        <v>186</v>
      </c>
    </row>
    <row r="31" spans="2:4" ht="34.5" customHeight="1" thickBot="1">
      <c r="B31" s="160">
        <v>17</v>
      </c>
      <c r="C31" s="163" t="s">
        <v>187</v>
      </c>
      <c r="D31" s="164" t="s">
        <v>188</v>
      </c>
    </row>
    <row r="32" spans="2:4" ht="42.75" customHeight="1" thickBot="1">
      <c r="B32" s="160">
        <v>18</v>
      </c>
      <c r="C32" s="163" t="s">
        <v>189</v>
      </c>
      <c r="D32" s="164" t="s">
        <v>190</v>
      </c>
    </row>
    <row r="33" spans="2:4" ht="31.5" customHeight="1" thickBot="1">
      <c r="B33" s="160">
        <v>19</v>
      </c>
      <c r="C33" s="163" t="s">
        <v>191</v>
      </c>
      <c r="D33" s="164" t="s">
        <v>192</v>
      </c>
    </row>
    <row r="34" spans="2:4" ht="22.5" customHeight="1" thickBot="1">
      <c r="B34" s="160">
        <v>20</v>
      </c>
      <c r="C34" s="163" t="s">
        <v>193</v>
      </c>
      <c r="D34" s="164" t="s">
        <v>194</v>
      </c>
    </row>
    <row r="35" spans="2:4" ht="21.75" customHeight="1" thickBot="1">
      <c r="B35" s="160">
        <v>21</v>
      </c>
      <c r="C35" s="163" t="s">
        <v>195</v>
      </c>
      <c r="D35" s="164" t="s">
        <v>196</v>
      </c>
    </row>
    <row r="36" spans="2:4" ht="27" customHeight="1" thickBot="1">
      <c r="B36" s="160">
        <v>22</v>
      </c>
      <c r="C36" s="163" t="s">
        <v>197</v>
      </c>
      <c r="D36" s="164" t="s">
        <v>198</v>
      </c>
    </row>
    <row r="37" spans="2:4" ht="23.25" customHeight="1" thickBot="1">
      <c r="B37" s="160">
        <v>23</v>
      </c>
      <c r="C37" s="163" t="s">
        <v>199</v>
      </c>
      <c r="D37" s="164" t="s">
        <v>200</v>
      </c>
    </row>
    <row r="38" spans="2:4" ht="24" customHeight="1" thickBot="1">
      <c r="B38" s="160">
        <v>24</v>
      </c>
      <c r="C38" s="163" t="s">
        <v>201</v>
      </c>
      <c r="D38" s="164" t="s">
        <v>202</v>
      </c>
    </row>
    <row r="39" spans="2:4" ht="42" customHeight="1" thickBot="1">
      <c r="B39" s="160">
        <v>25</v>
      </c>
      <c r="C39" s="163" t="s">
        <v>146</v>
      </c>
      <c r="D39" s="164" t="s">
        <v>203</v>
      </c>
    </row>
    <row r="40" ht="12.75">
      <c r="B40" s="155"/>
    </row>
  </sheetData>
  <sheetProtection/>
  <mergeCells count="5">
    <mergeCell ref="B14:B15"/>
    <mergeCell ref="C14:C15"/>
    <mergeCell ref="D14:D15"/>
    <mergeCell ref="B28:B29"/>
    <mergeCell ref="D28:D29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scale="81" r:id="rId1"/>
  <rowBreaks count="1" manualBreakCount="1">
    <brk id="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BS23"/>
  <sheetViews>
    <sheetView zoomScale="130" zoomScaleNormal="130" zoomScaleSheetLayoutView="70" workbookViewId="0" topLeftCell="A1">
      <selection activeCell="Q21" sqref="Q21:R22"/>
    </sheetView>
  </sheetViews>
  <sheetFormatPr defaultColWidth="11.421875" defaultRowHeight="12.75"/>
  <cols>
    <col min="1" max="1" width="6.28125" style="355" customWidth="1"/>
    <col min="2" max="2" width="8.00390625" style="355" customWidth="1"/>
    <col min="3" max="3" width="10.00390625" style="355" customWidth="1"/>
    <col min="4" max="5" width="4.7109375" style="355" customWidth="1"/>
    <col min="6" max="6" width="5.140625" style="355" customWidth="1"/>
    <col min="7" max="7" width="5.421875" style="355" customWidth="1"/>
    <col min="8" max="8" width="5.140625" style="355" customWidth="1"/>
    <col min="9" max="9" width="6.7109375" style="355" customWidth="1"/>
    <col min="10" max="10" width="6.00390625" style="355" customWidth="1"/>
    <col min="11" max="11" width="6.7109375" style="355" customWidth="1"/>
    <col min="12" max="12" width="5.00390625" style="355" customWidth="1"/>
    <col min="13" max="13" width="6.421875" style="355" customWidth="1"/>
    <col min="14" max="14" width="4.8515625" style="355" customWidth="1"/>
    <col min="15" max="15" width="10.00390625" style="355" customWidth="1"/>
    <col min="16" max="16" width="4.421875" style="355" customWidth="1"/>
    <col min="17" max="17" width="9.28125" style="355" customWidth="1"/>
    <col min="18" max="18" width="4.421875" style="355" customWidth="1"/>
    <col min="19" max="19" width="6.8515625" style="355" customWidth="1"/>
    <col min="20" max="20" width="7.00390625" style="355" customWidth="1"/>
    <col min="21" max="21" width="6.421875" style="355" customWidth="1"/>
    <col min="22" max="22" width="5.7109375" style="355" customWidth="1"/>
    <col min="23" max="23" width="4.8515625" style="355" customWidth="1"/>
    <col min="24" max="16384" width="11.421875" style="355" customWidth="1"/>
  </cols>
  <sheetData>
    <row r="1" spans="2:23" s="346" customFormat="1" ht="19.5">
      <c r="B1" s="664" t="s">
        <v>22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</row>
    <row r="2" spans="2:22" s="346" customFormat="1" ht="30.75" customHeight="1">
      <c r="B2" s="675" t="s">
        <v>147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</row>
    <row r="3" spans="3:22" s="346" customFormat="1" ht="15.75"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404" t="s">
        <v>376</v>
      </c>
      <c r="U3" s="348"/>
      <c r="V3" s="349"/>
    </row>
    <row r="4" spans="2:23" s="346" customFormat="1" ht="15.75">
      <c r="B4" s="674" t="s">
        <v>148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</row>
    <row r="5" spans="2:11" s="346" customFormat="1" ht="6.75" customHeight="1">
      <c r="B5" s="350"/>
      <c r="C5" s="350"/>
      <c r="D5" s="351"/>
      <c r="E5" s="351"/>
      <c r="F5" s="350"/>
      <c r="G5" s="350"/>
      <c r="H5" s="350"/>
      <c r="I5" s="350"/>
      <c r="J5" s="350"/>
      <c r="K5" s="350"/>
    </row>
    <row r="6" spans="2:23" s="363" customFormat="1" ht="21.75" customHeight="1">
      <c r="B6" s="364"/>
      <c r="C6" s="365" t="s">
        <v>349</v>
      </c>
      <c r="D6" s="366"/>
      <c r="E6" s="352"/>
      <c r="F6" s="353"/>
      <c r="G6" s="354"/>
      <c r="H6" s="367"/>
      <c r="I6" s="367"/>
      <c r="J6" s="368"/>
      <c r="K6" s="369"/>
      <c r="L6" s="366"/>
      <c r="M6" s="370"/>
      <c r="N6" s="366"/>
      <c r="O6" s="366"/>
      <c r="P6" s="366"/>
      <c r="Q6" s="366"/>
      <c r="R6" s="366"/>
      <c r="S6" s="367" t="s">
        <v>359</v>
      </c>
      <c r="T6" s="366"/>
      <c r="U6" s="366"/>
      <c r="V6" s="366"/>
      <c r="W6" s="371"/>
    </row>
    <row r="7" spans="2:9" s="363" customFormat="1" ht="6.75" customHeight="1">
      <c r="B7" s="372"/>
      <c r="C7" s="372"/>
      <c r="D7" s="373"/>
      <c r="E7" s="373"/>
      <c r="F7" s="372"/>
      <c r="G7" s="373"/>
      <c r="H7" s="372"/>
      <c r="I7" s="372"/>
    </row>
    <row r="8" spans="2:71" s="363" customFormat="1" ht="21.75" customHeight="1">
      <c r="B8" s="364"/>
      <c r="C8" s="374" t="s">
        <v>381</v>
      </c>
      <c r="D8" s="368"/>
      <c r="E8" s="375"/>
      <c r="F8" s="375"/>
      <c r="G8" s="376"/>
      <c r="H8" s="368"/>
      <c r="I8" s="368"/>
      <c r="J8" s="368"/>
      <c r="K8" s="369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71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</row>
    <row r="9" spans="2:23" ht="27.75" customHeight="1">
      <c r="B9" s="642" t="s">
        <v>122</v>
      </c>
      <c r="C9" s="645" t="s">
        <v>123</v>
      </c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7"/>
    </row>
    <row r="10" spans="2:23" ht="27.75" customHeight="1">
      <c r="B10" s="643"/>
      <c r="C10" s="648" t="s">
        <v>124</v>
      </c>
      <c r="D10" s="633" t="s">
        <v>125</v>
      </c>
      <c r="E10" s="635"/>
      <c r="F10" s="634"/>
      <c r="G10" s="633" t="s">
        <v>126</v>
      </c>
      <c r="H10" s="635"/>
      <c r="I10" s="634"/>
      <c r="J10" s="633" t="s">
        <v>127</v>
      </c>
      <c r="K10" s="635"/>
      <c r="L10" s="634"/>
      <c r="M10" s="633" t="s">
        <v>128</v>
      </c>
      <c r="N10" s="635"/>
      <c r="O10" s="634"/>
      <c r="P10" s="633" t="s">
        <v>129</v>
      </c>
      <c r="Q10" s="634"/>
      <c r="R10" s="633" t="s">
        <v>245</v>
      </c>
      <c r="S10" s="635"/>
      <c r="T10" s="634"/>
      <c r="U10" s="633" t="s">
        <v>130</v>
      </c>
      <c r="V10" s="635"/>
      <c r="W10" s="634"/>
    </row>
    <row r="11" spans="2:23" ht="27.75" customHeight="1">
      <c r="B11" s="643"/>
      <c r="C11" s="649"/>
      <c r="D11" s="356">
        <v>1</v>
      </c>
      <c r="E11" s="633"/>
      <c r="F11" s="634"/>
      <c r="G11" s="356">
        <v>3</v>
      </c>
      <c r="H11" s="633" t="s">
        <v>131</v>
      </c>
      <c r="I11" s="634"/>
      <c r="J11" s="356">
        <v>5</v>
      </c>
      <c r="K11" s="636"/>
      <c r="L11" s="637"/>
      <c r="M11" s="356">
        <v>6</v>
      </c>
      <c r="N11" s="636"/>
      <c r="O11" s="637"/>
      <c r="P11" s="356">
        <v>7</v>
      </c>
      <c r="Q11" s="637"/>
      <c r="R11" s="356">
        <v>8</v>
      </c>
      <c r="S11" s="636"/>
      <c r="T11" s="637"/>
      <c r="U11" s="356">
        <v>9</v>
      </c>
      <c r="V11" s="636"/>
      <c r="W11" s="637"/>
    </row>
    <row r="12" spans="2:23" ht="30" customHeight="1">
      <c r="B12" s="643"/>
      <c r="C12" s="649"/>
      <c r="D12" s="651"/>
      <c r="E12" s="653"/>
      <c r="F12" s="654"/>
      <c r="G12" s="651"/>
      <c r="H12" s="653"/>
      <c r="I12" s="654"/>
      <c r="J12" s="655"/>
      <c r="K12" s="638"/>
      <c r="L12" s="639"/>
      <c r="M12" s="655"/>
      <c r="N12" s="638"/>
      <c r="O12" s="639"/>
      <c r="P12" s="655"/>
      <c r="Q12" s="639"/>
      <c r="R12" s="655"/>
      <c r="S12" s="638"/>
      <c r="T12" s="639"/>
      <c r="U12" s="655"/>
      <c r="V12" s="638"/>
      <c r="W12" s="639"/>
    </row>
    <row r="13" spans="2:23" ht="27.75" customHeight="1">
      <c r="B13" s="643"/>
      <c r="C13" s="649"/>
      <c r="D13" s="356">
        <v>2</v>
      </c>
      <c r="E13" s="633" t="s">
        <v>132</v>
      </c>
      <c r="F13" s="634"/>
      <c r="G13" s="356">
        <v>4</v>
      </c>
      <c r="H13" s="633" t="s">
        <v>132</v>
      </c>
      <c r="I13" s="634"/>
      <c r="J13" s="656"/>
      <c r="K13" s="638"/>
      <c r="L13" s="639"/>
      <c r="M13" s="656"/>
      <c r="N13" s="638"/>
      <c r="O13" s="639"/>
      <c r="P13" s="656"/>
      <c r="Q13" s="639"/>
      <c r="R13" s="656"/>
      <c r="S13" s="638"/>
      <c r="T13" s="639"/>
      <c r="U13" s="656"/>
      <c r="V13" s="638"/>
      <c r="W13" s="639"/>
    </row>
    <row r="14" spans="2:23" ht="29.25" customHeight="1">
      <c r="B14" s="643"/>
      <c r="C14" s="650"/>
      <c r="D14" s="633"/>
      <c r="E14" s="635"/>
      <c r="F14" s="634"/>
      <c r="G14" s="633"/>
      <c r="H14" s="635"/>
      <c r="I14" s="634"/>
      <c r="J14" s="657"/>
      <c r="K14" s="640"/>
      <c r="L14" s="641"/>
      <c r="M14" s="657"/>
      <c r="N14" s="640"/>
      <c r="O14" s="641"/>
      <c r="P14" s="657"/>
      <c r="Q14" s="641"/>
      <c r="R14" s="657"/>
      <c r="S14" s="640"/>
      <c r="T14" s="641"/>
      <c r="U14" s="657"/>
      <c r="V14" s="640"/>
      <c r="W14" s="641"/>
    </row>
    <row r="15" spans="1:23" ht="27.75" customHeight="1">
      <c r="A15" s="357"/>
      <c r="B15" s="643"/>
      <c r="C15" s="658" t="s">
        <v>246</v>
      </c>
      <c r="D15" s="655" t="s">
        <v>133</v>
      </c>
      <c r="E15" s="637"/>
      <c r="F15" s="633" t="s">
        <v>134</v>
      </c>
      <c r="G15" s="635"/>
      <c r="H15" s="635"/>
      <c r="I15" s="634"/>
      <c r="J15" s="633" t="s">
        <v>247</v>
      </c>
      <c r="K15" s="635"/>
      <c r="L15" s="635"/>
      <c r="M15" s="634"/>
      <c r="N15" s="663" t="s">
        <v>248</v>
      </c>
      <c r="O15" s="637"/>
      <c r="P15" s="655" t="s">
        <v>135</v>
      </c>
      <c r="Q15" s="637"/>
      <c r="R15" s="633" t="s">
        <v>136</v>
      </c>
      <c r="S15" s="635"/>
      <c r="T15" s="635"/>
      <c r="U15" s="635"/>
      <c r="V15" s="635"/>
      <c r="W15" s="634"/>
    </row>
    <row r="16" spans="2:23" ht="27.75" customHeight="1">
      <c r="B16" s="643"/>
      <c r="C16" s="659"/>
      <c r="D16" s="661"/>
      <c r="E16" s="662"/>
      <c r="F16" s="633" t="s">
        <v>137</v>
      </c>
      <c r="G16" s="634"/>
      <c r="H16" s="633" t="s">
        <v>138</v>
      </c>
      <c r="I16" s="634"/>
      <c r="J16" s="633" t="s">
        <v>125</v>
      </c>
      <c r="K16" s="634"/>
      <c r="L16" s="633" t="s">
        <v>139</v>
      </c>
      <c r="M16" s="634"/>
      <c r="N16" s="661"/>
      <c r="O16" s="662"/>
      <c r="P16" s="661"/>
      <c r="Q16" s="662"/>
      <c r="R16" s="633" t="s">
        <v>129</v>
      </c>
      <c r="S16" s="634"/>
      <c r="T16" s="633" t="s">
        <v>140</v>
      </c>
      <c r="U16" s="634"/>
      <c r="V16" s="633" t="s">
        <v>130</v>
      </c>
      <c r="W16" s="634"/>
    </row>
    <row r="17" spans="2:23" ht="27.75" customHeight="1">
      <c r="B17" s="643"/>
      <c r="C17" s="659"/>
      <c r="D17" s="356">
        <v>10</v>
      </c>
      <c r="E17" s="358"/>
      <c r="F17" s="356">
        <v>11</v>
      </c>
      <c r="G17" s="358"/>
      <c r="H17" s="356">
        <v>12</v>
      </c>
      <c r="I17" s="358"/>
      <c r="J17" s="356">
        <v>13</v>
      </c>
      <c r="K17" s="358"/>
      <c r="L17" s="356">
        <v>14</v>
      </c>
      <c r="M17" s="358"/>
      <c r="N17" s="356">
        <v>15</v>
      </c>
      <c r="O17" s="358"/>
      <c r="P17" s="356">
        <v>16</v>
      </c>
      <c r="Q17" s="358"/>
      <c r="R17" s="356">
        <v>17</v>
      </c>
      <c r="S17" s="358"/>
      <c r="T17" s="356">
        <v>18</v>
      </c>
      <c r="U17" s="358"/>
      <c r="V17" s="356">
        <v>19</v>
      </c>
      <c r="W17" s="358"/>
    </row>
    <row r="18" spans="2:23" ht="61.5" customHeight="1">
      <c r="B18" s="643"/>
      <c r="C18" s="660"/>
      <c r="D18" s="651"/>
      <c r="E18" s="652"/>
      <c r="F18" s="651"/>
      <c r="G18" s="652"/>
      <c r="H18" s="651"/>
      <c r="I18" s="652"/>
      <c r="J18" s="651"/>
      <c r="K18" s="652"/>
      <c r="L18" s="651"/>
      <c r="M18" s="652"/>
      <c r="N18" s="651"/>
      <c r="O18" s="652"/>
      <c r="P18" s="651"/>
      <c r="Q18" s="652"/>
      <c r="R18" s="651"/>
      <c r="S18" s="652"/>
      <c r="T18" s="651"/>
      <c r="U18" s="652"/>
      <c r="V18" s="651"/>
      <c r="W18" s="652"/>
    </row>
    <row r="19" spans="2:23" ht="27.75" customHeight="1">
      <c r="B19" s="643"/>
      <c r="C19" s="645" t="s">
        <v>141</v>
      </c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65"/>
      <c r="T19" s="665"/>
      <c r="U19" s="665"/>
      <c r="V19" s="665"/>
      <c r="W19" s="665"/>
    </row>
    <row r="20" spans="2:23" ht="27.75" customHeight="1">
      <c r="B20" s="643"/>
      <c r="C20" s="666" t="s">
        <v>249</v>
      </c>
      <c r="D20" s="633" t="s">
        <v>142</v>
      </c>
      <c r="E20" s="635"/>
      <c r="F20" s="634"/>
      <c r="G20" s="633" t="s">
        <v>143</v>
      </c>
      <c r="H20" s="635"/>
      <c r="I20" s="634"/>
      <c r="J20" s="633" t="s">
        <v>144</v>
      </c>
      <c r="K20" s="669"/>
      <c r="L20" s="670"/>
      <c r="M20" s="633" t="s">
        <v>145</v>
      </c>
      <c r="N20" s="635"/>
      <c r="O20" s="634"/>
      <c r="P20" s="633" t="s">
        <v>131</v>
      </c>
      <c r="Q20" s="669"/>
      <c r="R20" s="670"/>
      <c r="S20" s="671"/>
      <c r="T20" s="672"/>
      <c r="U20" s="673"/>
      <c r="V20" s="672"/>
      <c r="W20" s="672"/>
    </row>
    <row r="21" spans="2:23" ht="27.75" customHeight="1">
      <c r="B21" s="643"/>
      <c r="C21" s="667"/>
      <c r="D21" s="356">
        <v>20</v>
      </c>
      <c r="E21" s="655"/>
      <c r="F21" s="637"/>
      <c r="G21" s="356">
        <v>21</v>
      </c>
      <c r="H21" s="655"/>
      <c r="I21" s="637"/>
      <c r="J21" s="356">
        <v>22</v>
      </c>
      <c r="K21" s="636"/>
      <c r="L21" s="677"/>
      <c r="M21" s="356">
        <v>23</v>
      </c>
      <c r="N21" s="655"/>
      <c r="O21" s="637"/>
      <c r="P21" s="356">
        <v>24</v>
      </c>
      <c r="Q21" s="655"/>
      <c r="R21" s="677"/>
      <c r="S21" s="359"/>
      <c r="T21" s="360"/>
      <c r="U21" s="360"/>
      <c r="V21" s="360"/>
      <c r="W21" s="360"/>
    </row>
    <row r="22" spans="2:23" ht="56.25" customHeight="1">
      <c r="B22" s="644"/>
      <c r="C22" s="668"/>
      <c r="D22" s="400"/>
      <c r="E22" s="676"/>
      <c r="F22" s="662"/>
      <c r="G22" s="400"/>
      <c r="H22" s="676"/>
      <c r="I22" s="662"/>
      <c r="J22" s="400"/>
      <c r="K22" s="640"/>
      <c r="L22" s="641"/>
      <c r="M22" s="400"/>
      <c r="N22" s="676"/>
      <c r="O22" s="662"/>
      <c r="P22" s="400"/>
      <c r="Q22" s="640"/>
      <c r="R22" s="641"/>
      <c r="S22" s="359"/>
      <c r="T22" s="360"/>
      <c r="U22" s="360"/>
      <c r="V22" s="360"/>
      <c r="W22" s="360"/>
    </row>
    <row r="23" spans="3:24" ht="15.75">
      <c r="C23" s="361"/>
      <c r="D23" s="361"/>
      <c r="E23" s="361"/>
      <c r="F23" s="361"/>
      <c r="Q23" s="361"/>
      <c r="R23" s="361"/>
      <c r="S23" s="361"/>
      <c r="T23" s="361"/>
      <c r="U23" s="361"/>
      <c r="V23" s="361"/>
      <c r="W23" s="361"/>
      <c r="X23" s="362"/>
    </row>
  </sheetData>
  <sheetProtection/>
  <mergeCells count="69">
    <mergeCell ref="B4:W4"/>
    <mergeCell ref="B2:V2"/>
    <mergeCell ref="H21:I22"/>
    <mergeCell ref="K21:L22"/>
    <mergeCell ref="N21:O22"/>
    <mergeCell ref="Q21:R22"/>
    <mergeCell ref="E21:F22"/>
    <mergeCell ref="L18:M18"/>
    <mergeCell ref="N18:O18"/>
    <mergeCell ref="P18:Q18"/>
    <mergeCell ref="B1:W1"/>
    <mergeCell ref="C19:W19"/>
    <mergeCell ref="C20:C22"/>
    <mergeCell ref="D20:F20"/>
    <mergeCell ref="G20:I20"/>
    <mergeCell ref="J20:L20"/>
    <mergeCell ref="M20:O20"/>
    <mergeCell ref="P20:R20"/>
    <mergeCell ref="S20:T20"/>
    <mergeCell ref="U20:W20"/>
    <mergeCell ref="R18:S18"/>
    <mergeCell ref="T18:U18"/>
    <mergeCell ref="V18:W18"/>
    <mergeCell ref="R15:W15"/>
    <mergeCell ref="F16:G16"/>
    <mergeCell ref="H16:I16"/>
    <mergeCell ref="J16:K16"/>
    <mergeCell ref="L16:M16"/>
    <mergeCell ref="R16:S16"/>
    <mergeCell ref="T16:U16"/>
    <mergeCell ref="V16:W16"/>
    <mergeCell ref="C15:C18"/>
    <mergeCell ref="D15:E16"/>
    <mergeCell ref="F15:I15"/>
    <mergeCell ref="J15:M15"/>
    <mergeCell ref="N15:O16"/>
    <mergeCell ref="P15:Q16"/>
    <mergeCell ref="D18:E18"/>
    <mergeCell ref="F18:G18"/>
    <mergeCell ref="H18:I18"/>
    <mergeCell ref="J18:K18"/>
    <mergeCell ref="V11:W14"/>
    <mergeCell ref="D12:F12"/>
    <mergeCell ref="G12:I12"/>
    <mergeCell ref="J12:J14"/>
    <mergeCell ref="M12:M14"/>
    <mergeCell ref="P12:P14"/>
    <mergeCell ref="R12:R14"/>
    <mergeCell ref="U12:U14"/>
    <mergeCell ref="E13:F13"/>
    <mergeCell ref="B9:B22"/>
    <mergeCell ref="C9:W9"/>
    <mergeCell ref="C10:C14"/>
    <mergeCell ref="D10:F10"/>
    <mergeCell ref="G10:I10"/>
    <mergeCell ref="J10:L10"/>
    <mergeCell ref="M10:O10"/>
    <mergeCell ref="H13:I13"/>
    <mergeCell ref="E11:F11"/>
    <mergeCell ref="H11:I11"/>
    <mergeCell ref="P10:Q10"/>
    <mergeCell ref="R10:T10"/>
    <mergeCell ref="U10:W10"/>
    <mergeCell ref="S11:T14"/>
    <mergeCell ref="D14:F14"/>
    <mergeCell ref="G14:I14"/>
    <mergeCell ref="K11:L14"/>
    <mergeCell ref="N11:O14"/>
    <mergeCell ref="Q11:Q14"/>
  </mergeCells>
  <printOptions horizontalCentered="1" verticalCentered="1"/>
  <pageMargins left="0.5905511811023623" right="0.3937007874015748" top="0.3937007874015748" bottom="0.1968503937007874" header="0.31496062992125984" footer="0.31496062992125984"/>
  <pageSetup horizontalDpi="600" verticalDpi="600" orientation="landscape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79"/>
  <sheetViews>
    <sheetView zoomScale="115" zoomScaleNormal="115" zoomScaleSheetLayoutView="100" workbookViewId="0" topLeftCell="A1">
      <selection activeCell="V16" sqref="V16"/>
    </sheetView>
  </sheetViews>
  <sheetFormatPr defaultColWidth="11.421875" defaultRowHeight="12.75"/>
  <cols>
    <col min="1" max="1" width="3.00390625" style="181" customWidth="1"/>
    <col min="2" max="2" width="2.421875" style="181" customWidth="1"/>
    <col min="3" max="3" width="0.85546875" style="181" customWidth="1"/>
    <col min="4" max="4" width="50.421875" style="181" customWidth="1"/>
    <col min="5" max="5" width="1.1484375" style="181" customWidth="1"/>
    <col min="6" max="6" width="0.85546875" style="181" customWidth="1"/>
    <col min="7" max="7" width="9.421875" style="181" customWidth="1"/>
    <col min="8" max="8" width="0.5625" style="181" customWidth="1"/>
    <col min="9" max="9" width="2.00390625" style="181" customWidth="1"/>
    <col min="10" max="10" width="3.8515625" style="181" customWidth="1"/>
    <col min="11" max="11" width="2.421875" style="181" customWidth="1"/>
    <col min="12" max="12" width="9.7109375" style="181" customWidth="1"/>
    <col min="13" max="13" width="0.85546875" style="181" customWidth="1"/>
    <col min="14" max="14" width="9.421875" style="181" customWidth="1"/>
    <col min="15" max="15" width="1.28515625" style="181" customWidth="1"/>
    <col min="16" max="16" width="0.9921875" style="181" hidden="1" customWidth="1"/>
    <col min="17" max="17" width="4.00390625" style="181" customWidth="1"/>
    <col min="18" max="18" width="1.8515625" style="181" customWidth="1"/>
    <col min="19" max="19" width="10.8515625" style="181" customWidth="1"/>
    <col min="20" max="20" width="12.57421875" style="181" customWidth="1"/>
    <col min="21" max="22" width="11.421875" style="181" customWidth="1"/>
    <col min="23" max="23" width="62.28125" style="181" customWidth="1"/>
    <col min="24" max="24" width="12.57421875" style="181" customWidth="1"/>
    <col min="25" max="25" width="15.421875" style="181" customWidth="1"/>
    <col min="26" max="27" width="12.57421875" style="181" customWidth="1"/>
    <col min="28" max="33" width="11.421875" style="181" customWidth="1"/>
    <col min="34" max="34" width="15.00390625" style="181" customWidth="1"/>
    <col min="35" max="16384" width="11.421875" style="181" customWidth="1"/>
  </cols>
  <sheetData>
    <row r="1" spans="2:20" s="180" customFormat="1" ht="12.75">
      <c r="B1" s="680" t="s">
        <v>260</v>
      </c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</row>
    <row r="2" spans="2:20" s="180" customFormat="1" ht="12.75">
      <c r="B2" s="680" t="s">
        <v>261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</row>
    <row r="3" s="180" customFormat="1" ht="12.75"/>
    <row r="4" spans="2:20" s="180" customFormat="1" ht="12.75">
      <c r="B4" s="680" t="s">
        <v>262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</row>
    <row r="5" spans="2:20" s="180" customFormat="1" ht="12.75">
      <c r="B5" s="680" t="s">
        <v>263</v>
      </c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  <c r="S5" s="680"/>
      <c r="T5" s="680"/>
    </row>
    <row r="6" spans="2:20" s="180" customFormat="1" ht="12.75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</row>
    <row r="7" ht="12.75"/>
    <row r="8" spans="2:19" s="178" customFormat="1" ht="15.75" customHeight="1">
      <c r="B8" s="182" t="s">
        <v>313</v>
      </c>
      <c r="D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</row>
    <row r="9" ht="6" customHeight="1" thickBot="1"/>
    <row r="10" spans="2:20" ht="12.75" customHeight="1">
      <c r="B10" s="689" t="s">
        <v>206</v>
      </c>
      <c r="C10" s="690"/>
      <c r="D10" s="690"/>
      <c r="E10" s="691"/>
      <c r="F10" s="703" t="s">
        <v>377</v>
      </c>
      <c r="G10" s="685"/>
      <c r="H10" s="685"/>
      <c r="I10" s="685"/>
      <c r="J10" s="685"/>
      <c r="K10" s="685"/>
      <c r="L10" s="686"/>
      <c r="M10" s="216"/>
      <c r="N10" s="685" t="s">
        <v>378</v>
      </c>
      <c r="O10" s="685"/>
      <c r="P10" s="685"/>
      <c r="Q10" s="685"/>
      <c r="R10" s="685"/>
      <c r="S10" s="686"/>
      <c r="T10" s="683" t="s">
        <v>265</v>
      </c>
    </row>
    <row r="11" spans="2:20" ht="27.75" customHeight="1" thickBot="1">
      <c r="B11" s="692"/>
      <c r="C11" s="693"/>
      <c r="D11" s="693"/>
      <c r="E11" s="694"/>
      <c r="F11" s="704"/>
      <c r="G11" s="687"/>
      <c r="H11" s="687"/>
      <c r="I11" s="687"/>
      <c r="J11" s="687"/>
      <c r="K11" s="687"/>
      <c r="L11" s="688"/>
      <c r="M11" s="217"/>
      <c r="N11" s="687"/>
      <c r="O11" s="687"/>
      <c r="P11" s="687"/>
      <c r="Q11" s="687"/>
      <c r="R11" s="687"/>
      <c r="S11" s="688"/>
      <c r="T11" s="684"/>
    </row>
    <row r="12" spans="2:20" ht="12.75">
      <c r="B12" s="218" t="s">
        <v>207</v>
      </c>
      <c r="C12" s="219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1"/>
    </row>
    <row r="13" spans="2:20" ht="19.5" customHeight="1">
      <c r="B13" s="681">
        <v>1</v>
      </c>
      <c r="C13" s="183"/>
      <c r="D13" s="184" t="s">
        <v>208</v>
      </c>
      <c r="E13" s="185"/>
      <c r="G13" s="186">
        <v>17875</v>
      </c>
      <c r="I13" s="183"/>
      <c r="J13" s="183"/>
      <c r="K13" s="183" t="s">
        <v>240</v>
      </c>
      <c r="L13" s="187">
        <v>99.86033519553072</v>
      </c>
      <c r="N13" s="186">
        <f>X52+X53</f>
        <v>10</v>
      </c>
      <c r="O13" s="183"/>
      <c r="Q13" s="183"/>
      <c r="R13" s="183" t="s">
        <v>240</v>
      </c>
      <c r="S13" s="187">
        <f>+N13/N14</f>
        <v>5</v>
      </c>
      <c r="T13" s="695" t="s">
        <v>279</v>
      </c>
    </row>
    <row r="14" spans="2:20" ht="16.5" customHeight="1">
      <c r="B14" s="682"/>
      <c r="C14" s="188"/>
      <c r="D14" s="189" t="s">
        <v>209</v>
      </c>
      <c r="E14" s="190"/>
      <c r="G14" s="191">
        <v>179</v>
      </c>
      <c r="I14" s="188"/>
      <c r="J14" s="188"/>
      <c r="K14" s="188"/>
      <c r="L14" s="192"/>
      <c r="N14" s="191">
        <f>Z52+Z53</f>
        <v>2</v>
      </c>
      <c r="O14" s="188"/>
      <c r="Q14" s="188"/>
      <c r="R14" s="188"/>
      <c r="S14" s="192"/>
      <c r="T14" s="696"/>
    </row>
    <row r="15" spans="2:20" ht="18.75" customHeight="1">
      <c r="B15" s="681">
        <v>2</v>
      </c>
      <c r="C15" s="183"/>
      <c r="D15" s="184" t="s">
        <v>210</v>
      </c>
      <c r="E15" s="185"/>
      <c r="G15" s="186">
        <v>490</v>
      </c>
      <c r="I15" s="183"/>
      <c r="J15" s="183"/>
      <c r="K15" s="183" t="s">
        <v>240</v>
      </c>
      <c r="L15" s="187">
        <v>4.298245614035087</v>
      </c>
      <c r="N15" s="184" t="e">
        <f>AB43</f>
        <v>#REF!</v>
      </c>
      <c r="O15" s="183"/>
      <c r="Q15" s="183"/>
      <c r="R15" s="183" t="s">
        <v>240</v>
      </c>
      <c r="S15" s="187" t="e">
        <f>+N15/N16</f>
        <v>#REF!</v>
      </c>
      <c r="T15" s="695" t="s">
        <v>280</v>
      </c>
    </row>
    <row r="16" spans="2:20" ht="15" customHeight="1">
      <c r="B16" s="682"/>
      <c r="C16" s="188"/>
      <c r="D16" s="189" t="s">
        <v>211</v>
      </c>
      <c r="E16" s="190"/>
      <c r="G16" s="193">
        <v>114</v>
      </c>
      <c r="I16" s="188"/>
      <c r="J16" s="188"/>
      <c r="K16" s="188"/>
      <c r="L16" s="192"/>
      <c r="N16" s="193" t="e">
        <f>AE43</f>
        <v>#REF!</v>
      </c>
      <c r="O16" s="188"/>
      <c r="Q16" s="188"/>
      <c r="R16" s="188"/>
      <c r="S16" s="192"/>
      <c r="T16" s="696"/>
    </row>
    <row r="17" spans="2:31" ht="21" customHeight="1">
      <c r="B17" s="705" t="s">
        <v>212</v>
      </c>
      <c r="C17" s="183"/>
      <c r="D17" s="184" t="s">
        <v>213</v>
      </c>
      <c r="E17" s="185"/>
      <c r="G17" s="184">
        <v>75</v>
      </c>
      <c r="I17" s="183"/>
      <c r="J17" s="183"/>
      <c r="K17" s="183" t="s">
        <v>240</v>
      </c>
      <c r="L17" s="187">
        <v>1</v>
      </c>
      <c r="N17" s="184" t="e">
        <f>W43+Y50</f>
        <v>#REF!</v>
      </c>
      <c r="O17" s="183"/>
      <c r="Q17" s="183"/>
      <c r="R17" s="183" t="s">
        <v>240</v>
      </c>
      <c r="S17" s="187" t="e">
        <f>+N17/N18</f>
        <v>#REF!</v>
      </c>
      <c r="T17" s="194" t="s">
        <v>314</v>
      </c>
      <c r="V17" s="177"/>
      <c r="W17" s="177"/>
      <c r="X17" s="177"/>
      <c r="Y17" s="177"/>
      <c r="Z17" s="177"/>
      <c r="AA17" s="177"/>
      <c r="AB17" s="177"/>
      <c r="AC17" s="177"/>
      <c r="AD17" s="177"/>
      <c r="AE17" s="700"/>
    </row>
    <row r="18" spans="2:31" ht="27" customHeight="1">
      <c r="B18" s="696"/>
      <c r="C18" s="183"/>
      <c r="D18" s="195" t="s">
        <v>214</v>
      </c>
      <c r="E18" s="190"/>
      <c r="G18" s="193">
        <v>75</v>
      </c>
      <c r="I18" s="188"/>
      <c r="J18" s="188"/>
      <c r="K18" s="188"/>
      <c r="L18" s="192"/>
      <c r="N18" s="193" t="e">
        <f>N17</f>
        <v>#REF!</v>
      </c>
      <c r="O18" s="188"/>
      <c r="Q18" s="188"/>
      <c r="R18" s="188"/>
      <c r="S18" s="192"/>
      <c r="T18" s="194"/>
      <c r="V18" s="177"/>
      <c r="W18" s="177"/>
      <c r="X18" s="177"/>
      <c r="Y18" s="177"/>
      <c r="Z18" s="177"/>
      <c r="AA18" s="177"/>
      <c r="AB18" s="177"/>
      <c r="AC18" s="177"/>
      <c r="AD18" s="177"/>
      <c r="AE18" s="701"/>
    </row>
    <row r="19" spans="2:20" ht="18.75" customHeight="1">
      <c r="B19" s="681" t="s">
        <v>215</v>
      </c>
      <c r="C19" s="183"/>
      <c r="D19" s="184" t="s">
        <v>216</v>
      </c>
      <c r="E19" s="185"/>
      <c r="G19" s="184">
        <v>131</v>
      </c>
      <c r="H19" s="181" t="s">
        <v>239</v>
      </c>
      <c r="I19" s="183"/>
      <c r="J19" s="183">
        <v>100</v>
      </c>
      <c r="K19" s="183" t="s">
        <v>240</v>
      </c>
      <c r="L19" s="196">
        <v>0.27</v>
      </c>
      <c r="N19" s="184">
        <f>W48</f>
        <v>0</v>
      </c>
      <c r="O19" s="183" t="s">
        <v>239</v>
      </c>
      <c r="Q19" s="183">
        <v>100</v>
      </c>
      <c r="R19" s="183" t="s">
        <v>240</v>
      </c>
      <c r="S19" s="196" t="e">
        <f>+N19/N20</f>
        <v>#REF!</v>
      </c>
      <c r="T19" s="695" t="s">
        <v>282</v>
      </c>
    </row>
    <row r="20" spans="2:20" ht="17.25" customHeight="1">
      <c r="B20" s="682"/>
      <c r="C20" s="188"/>
      <c r="D20" s="189" t="s">
        <v>217</v>
      </c>
      <c r="E20" s="190"/>
      <c r="G20" s="189">
        <v>490</v>
      </c>
      <c r="I20" s="188"/>
      <c r="J20" s="188"/>
      <c r="K20" s="188"/>
      <c r="L20" s="192"/>
      <c r="N20" s="189" t="e">
        <f>AB40+AB41+AB42</f>
        <v>#REF!</v>
      </c>
      <c r="O20" s="188"/>
      <c r="Q20" s="188"/>
      <c r="R20" s="188"/>
      <c r="S20" s="192"/>
      <c r="T20" s="696"/>
    </row>
    <row r="21" spans="2:23" ht="30" customHeight="1">
      <c r="B21" s="681" t="s">
        <v>218</v>
      </c>
      <c r="C21" s="183"/>
      <c r="D21" s="197" t="s">
        <v>219</v>
      </c>
      <c r="E21" s="185"/>
      <c r="G21" s="186">
        <v>487</v>
      </c>
      <c r="I21" s="183"/>
      <c r="J21" s="183"/>
      <c r="K21" s="183" t="s">
        <v>240</v>
      </c>
      <c r="L21" s="198">
        <v>22.136363636363637</v>
      </c>
      <c r="N21" s="186">
        <f>X54</f>
        <v>32</v>
      </c>
      <c r="O21" s="183"/>
      <c r="Q21" s="183"/>
      <c r="R21" s="183" t="s">
        <v>240</v>
      </c>
      <c r="S21" s="198" t="e">
        <f>+N21/N22</f>
        <v>#REF!</v>
      </c>
      <c r="T21" s="699" t="s">
        <v>283</v>
      </c>
      <c r="W21" s="181" t="s">
        <v>346</v>
      </c>
    </row>
    <row r="22" spans="2:27" ht="24">
      <c r="B22" s="682"/>
      <c r="C22" s="188"/>
      <c r="D22" s="195" t="s">
        <v>220</v>
      </c>
      <c r="E22" s="190"/>
      <c r="G22" s="191">
        <v>22</v>
      </c>
      <c r="I22" s="188"/>
      <c r="J22" s="188"/>
      <c r="K22" s="188"/>
      <c r="L22" s="192"/>
      <c r="N22" s="191" t="e">
        <f>Y54</f>
        <v>#REF!</v>
      </c>
      <c r="O22" s="188"/>
      <c r="Q22" s="188"/>
      <c r="R22" s="188"/>
      <c r="S22" s="192"/>
      <c r="T22" s="696"/>
      <c r="X22" s="697" t="s">
        <v>347</v>
      </c>
      <c r="Y22" s="697"/>
      <c r="Z22" s="698" t="s">
        <v>284</v>
      </c>
      <c r="AA22" s="698"/>
    </row>
    <row r="23" spans="2:27" ht="12.75">
      <c r="B23" s="218" t="s">
        <v>221</v>
      </c>
      <c r="C23" s="222"/>
      <c r="D23" s="223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X23" s="181" t="s">
        <v>379</v>
      </c>
      <c r="Y23" s="181" t="s">
        <v>285</v>
      </c>
      <c r="Z23" s="181" t="s">
        <v>379</v>
      </c>
      <c r="AA23" s="181" t="s">
        <v>285</v>
      </c>
    </row>
    <row r="24" spans="2:27" ht="23.25" customHeight="1">
      <c r="B24" s="681">
        <v>1</v>
      </c>
      <c r="C24" s="183"/>
      <c r="D24" s="184" t="s">
        <v>312</v>
      </c>
      <c r="E24" s="185"/>
      <c r="G24" s="228">
        <v>18362</v>
      </c>
      <c r="H24" s="181" t="s">
        <v>239</v>
      </c>
      <c r="I24" s="183"/>
      <c r="J24" s="183">
        <v>100</v>
      </c>
      <c r="K24" s="183" t="s">
        <v>240</v>
      </c>
      <c r="L24" s="196">
        <v>0.9909871013006638</v>
      </c>
      <c r="N24" s="228">
        <f>X52+X53+X54</f>
        <v>42</v>
      </c>
      <c r="O24" s="183" t="s">
        <v>239</v>
      </c>
      <c r="Q24" s="183">
        <v>100</v>
      </c>
      <c r="R24" s="183" t="s">
        <v>240</v>
      </c>
      <c r="S24" s="196">
        <f>+N24/N25</f>
        <v>0.9545454545454546</v>
      </c>
      <c r="T24" s="699" t="s">
        <v>288</v>
      </c>
      <c r="W24" s="230"/>
      <c r="X24" s="231" t="s">
        <v>379</v>
      </c>
      <c r="Y24" s="231" t="s">
        <v>285</v>
      </c>
      <c r="Z24" s="231" t="s">
        <v>379</v>
      </c>
      <c r="AA24" s="231" t="s">
        <v>285</v>
      </c>
    </row>
    <row r="25" spans="2:27" ht="20.25" customHeight="1">
      <c r="B25" s="682"/>
      <c r="C25" s="188"/>
      <c r="D25" s="200" t="s">
        <v>241</v>
      </c>
      <c r="E25" s="201"/>
      <c r="G25" s="424">
        <v>18529</v>
      </c>
      <c r="H25" s="210"/>
      <c r="I25" s="188"/>
      <c r="J25" s="188"/>
      <c r="K25" s="188"/>
      <c r="L25" s="192"/>
      <c r="N25" s="229">
        <f>W52+W53+W54</f>
        <v>44</v>
      </c>
      <c r="O25" s="188"/>
      <c r="Q25" s="188"/>
      <c r="R25" s="188"/>
      <c r="S25" s="192"/>
      <c r="T25" s="696"/>
      <c r="W25" s="232" t="s">
        <v>287</v>
      </c>
      <c r="X25" s="232">
        <v>257</v>
      </c>
      <c r="Y25" s="232">
        <f>X25*0.65</f>
        <v>167.05</v>
      </c>
      <c r="Z25" s="232"/>
      <c r="AA25" s="232"/>
    </row>
    <row r="26" spans="2:20" ht="20.25" customHeight="1">
      <c r="B26" s="202">
        <v>2</v>
      </c>
      <c r="C26" s="183"/>
      <c r="D26" s="183" t="s">
        <v>242</v>
      </c>
      <c r="E26" s="203"/>
      <c r="G26" s="186">
        <v>1272</v>
      </c>
      <c r="H26" s="181" t="s">
        <v>239</v>
      </c>
      <c r="I26" s="183"/>
      <c r="J26" s="183">
        <v>100</v>
      </c>
      <c r="K26" s="183" t="s">
        <v>240</v>
      </c>
      <c r="L26" s="196">
        <v>0.9874059169833819</v>
      </c>
      <c r="N26" s="199" t="e">
        <f>AB43+W50+X51</f>
        <v>#REF!</v>
      </c>
      <c r="O26" s="183" t="s">
        <v>239</v>
      </c>
      <c r="Q26" s="183">
        <v>100</v>
      </c>
      <c r="R26" s="183" t="s">
        <v>240</v>
      </c>
      <c r="S26" s="196" t="e">
        <f>+N26/N27</f>
        <v>#REF!</v>
      </c>
      <c r="T26" s="194" t="s">
        <v>288</v>
      </c>
    </row>
    <row r="27" spans="2:27" ht="19.5" customHeight="1">
      <c r="B27" s="202"/>
      <c r="C27" s="183"/>
      <c r="D27" s="204" t="s">
        <v>243</v>
      </c>
      <c r="E27" s="203"/>
      <c r="G27" s="191">
        <v>1288.224</v>
      </c>
      <c r="I27" s="188"/>
      <c r="J27" s="188"/>
      <c r="K27" s="188"/>
      <c r="L27" s="192"/>
      <c r="N27" s="191" t="e">
        <f>(AB43+W50+W51)*1.008</f>
        <v>#REF!</v>
      </c>
      <c r="O27" s="188"/>
      <c r="Q27" s="188"/>
      <c r="R27" s="188"/>
      <c r="S27" s="192"/>
      <c r="T27" s="194"/>
      <c r="X27" s="269"/>
      <c r="Z27" s="241"/>
      <c r="AA27" s="270"/>
    </row>
    <row r="28" spans="2:20" ht="19.5" customHeight="1">
      <c r="B28" s="205">
        <v>3</v>
      </c>
      <c r="C28" s="206"/>
      <c r="D28" s="207" t="s">
        <v>222</v>
      </c>
      <c r="E28" s="208"/>
      <c r="G28" s="199">
        <v>177</v>
      </c>
      <c r="I28" s="183" t="s">
        <v>239</v>
      </c>
      <c r="J28" s="183">
        <v>100</v>
      </c>
      <c r="K28" s="183" t="s">
        <v>240</v>
      </c>
      <c r="L28" s="196">
        <v>0.688715953307393</v>
      </c>
      <c r="N28" s="199">
        <f>Y52+Y53</f>
        <v>6</v>
      </c>
      <c r="P28" s="183" t="s">
        <v>239</v>
      </c>
      <c r="Q28" s="183">
        <v>100</v>
      </c>
      <c r="R28" s="183" t="s">
        <v>240</v>
      </c>
      <c r="S28" s="196">
        <f>+N28/N29</f>
        <v>0.023346303501945526</v>
      </c>
      <c r="T28" s="209" t="s">
        <v>288</v>
      </c>
    </row>
    <row r="29" spans="2:20" ht="26.25" customHeight="1">
      <c r="B29" s="202"/>
      <c r="C29" s="183"/>
      <c r="D29" s="200" t="s">
        <v>223</v>
      </c>
      <c r="E29" s="203"/>
      <c r="G29" s="189">
        <v>257</v>
      </c>
      <c r="I29" s="188"/>
      <c r="J29" s="188"/>
      <c r="K29" s="188"/>
      <c r="L29" s="192"/>
      <c r="M29" s="210"/>
      <c r="N29" s="235">
        <f>X25</f>
        <v>257</v>
      </c>
      <c r="P29" s="188"/>
      <c r="Q29" s="188"/>
      <c r="R29" s="188"/>
      <c r="S29" s="192"/>
      <c r="T29" s="168"/>
    </row>
    <row r="30" spans="2:20" ht="17.25" customHeight="1">
      <c r="B30" s="681">
        <v>4</v>
      </c>
      <c r="C30" s="206"/>
      <c r="D30" s="207" t="s">
        <v>224</v>
      </c>
      <c r="E30" s="211"/>
      <c r="G30" s="199">
        <v>81</v>
      </c>
      <c r="H30" s="181" t="s">
        <v>239</v>
      </c>
      <c r="I30" s="183"/>
      <c r="J30" s="183">
        <v>100</v>
      </c>
      <c r="K30" s="183" t="s">
        <v>240</v>
      </c>
      <c r="L30" s="196">
        <v>0.9900990099009901</v>
      </c>
      <c r="N30" s="199" t="e">
        <f>W43+Y50+Y51</f>
        <v>#REF!</v>
      </c>
      <c r="O30" s="183" t="s">
        <v>239</v>
      </c>
      <c r="Q30" s="183">
        <v>100</v>
      </c>
      <c r="R30" s="183" t="s">
        <v>240</v>
      </c>
      <c r="S30" s="196" t="e">
        <f>+N30/N31</f>
        <v>#REF!</v>
      </c>
      <c r="T30" s="702" t="s">
        <v>288</v>
      </c>
    </row>
    <row r="31" spans="2:27" ht="24">
      <c r="B31" s="682"/>
      <c r="C31" s="188"/>
      <c r="D31" s="200" t="s">
        <v>225</v>
      </c>
      <c r="E31" s="201"/>
      <c r="G31" s="191">
        <v>81.81</v>
      </c>
      <c r="I31" s="188"/>
      <c r="J31" s="188"/>
      <c r="K31" s="188"/>
      <c r="L31" s="192"/>
      <c r="N31" s="235" t="e">
        <f>(W43+Y50+Y51)*1.01</f>
        <v>#REF!</v>
      </c>
      <c r="O31" s="188"/>
      <c r="Q31" s="188"/>
      <c r="R31" s="188"/>
      <c r="S31" s="192"/>
      <c r="T31" s="696"/>
      <c r="W31" s="232" t="s">
        <v>286</v>
      </c>
      <c r="X31" s="232"/>
      <c r="Y31" s="232"/>
      <c r="Z31" s="232"/>
      <c r="AA31" s="233">
        <f>Z31*0.6</f>
        <v>0</v>
      </c>
    </row>
    <row r="32" spans="2:20" ht="26.25" customHeight="1">
      <c r="B32" s="681">
        <v>5</v>
      </c>
      <c r="C32" s="183"/>
      <c r="D32" s="212" t="s">
        <v>290</v>
      </c>
      <c r="E32" s="185"/>
      <c r="G32" s="186">
        <v>15925</v>
      </c>
      <c r="H32" s="181" t="s">
        <v>239</v>
      </c>
      <c r="I32" s="183"/>
      <c r="J32" s="183">
        <v>100</v>
      </c>
      <c r="K32" s="183" t="s">
        <v>240</v>
      </c>
      <c r="L32" s="196">
        <v>0.990052844264843</v>
      </c>
      <c r="N32" s="186">
        <f>X52</f>
        <v>0</v>
      </c>
      <c r="O32" s="183" t="s">
        <v>239</v>
      </c>
      <c r="Q32" s="183">
        <v>100</v>
      </c>
      <c r="R32" s="183" t="s">
        <v>240</v>
      </c>
      <c r="S32" s="196" t="e">
        <f>+N32/N33</f>
        <v>#DIV/0!</v>
      </c>
      <c r="T32" s="699" t="s">
        <v>288</v>
      </c>
    </row>
    <row r="33" spans="2:27" ht="24">
      <c r="B33" s="682"/>
      <c r="C33" s="188"/>
      <c r="D33" s="195" t="s">
        <v>291</v>
      </c>
      <c r="E33" s="190"/>
      <c r="G33" s="236">
        <v>16085</v>
      </c>
      <c r="I33" s="188"/>
      <c r="J33" s="188"/>
      <c r="K33" s="188"/>
      <c r="L33" s="192"/>
      <c r="N33" s="236">
        <f>W52</f>
        <v>0</v>
      </c>
      <c r="O33" s="188"/>
      <c r="Q33" s="188"/>
      <c r="R33" s="188"/>
      <c r="S33" s="192"/>
      <c r="T33" s="696"/>
      <c r="W33" s="232"/>
      <c r="X33" s="232"/>
      <c r="Y33" s="232"/>
      <c r="Z33" s="232"/>
      <c r="AA33" s="233"/>
    </row>
    <row r="34" spans="2:20" ht="12.75">
      <c r="B34" s="225" t="s">
        <v>226</v>
      </c>
      <c r="C34" s="222"/>
      <c r="D34" s="223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6"/>
    </row>
    <row r="35" spans="2:20" ht="12.75">
      <c r="B35" s="681">
        <v>1</v>
      </c>
      <c r="C35" s="183"/>
      <c r="D35" s="184" t="s">
        <v>227</v>
      </c>
      <c r="E35" s="185"/>
      <c r="G35" s="186">
        <v>404.25</v>
      </c>
      <c r="H35" s="181" t="s">
        <v>239</v>
      </c>
      <c r="I35" s="183"/>
      <c r="J35" s="183">
        <v>100</v>
      </c>
      <c r="K35" s="183" t="s">
        <v>240</v>
      </c>
      <c r="L35" s="196">
        <v>0.9625</v>
      </c>
      <c r="N35" s="186">
        <f>((7*5*4*12)-(9*7))/(4)</f>
        <v>404.25</v>
      </c>
      <c r="O35" s="183" t="s">
        <v>239</v>
      </c>
      <c r="Q35" s="183">
        <v>100</v>
      </c>
      <c r="R35" s="183" t="s">
        <v>240</v>
      </c>
      <c r="S35" s="196">
        <f>+N35/N36</f>
        <v>0.9625</v>
      </c>
      <c r="T35" s="699" t="s">
        <v>288</v>
      </c>
    </row>
    <row r="36" spans="2:20" ht="16.5" customHeight="1">
      <c r="B36" s="682"/>
      <c r="C36" s="188"/>
      <c r="D36" s="195" t="s">
        <v>228</v>
      </c>
      <c r="E36" s="190"/>
      <c r="G36" s="191">
        <v>420</v>
      </c>
      <c r="I36" s="188"/>
      <c r="J36" s="188"/>
      <c r="K36" s="188"/>
      <c r="L36" s="192"/>
      <c r="N36" s="191">
        <f>(7*5*4*12)/4</f>
        <v>420</v>
      </c>
      <c r="O36" s="188"/>
      <c r="Q36" s="188"/>
      <c r="R36" s="188"/>
      <c r="S36" s="192"/>
      <c r="T36" s="696"/>
    </row>
    <row r="37" spans="2:30" ht="15">
      <c r="B37" s="681">
        <v>2</v>
      </c>
      <c r="C37" s="183"/>
      <c r="D37" s="184" t="s">
        <v>229</v>
      </c>
      <c r="E37" s="185"/>
      <c r="G37" s="186">
        <v>496</v>
      </c>
      <c r="H37" s="181" t="s">
        <v>239</v>
      </c>
      <c r="I37" s="183"/>
      <c r="J37" s="183">
        <v>100</v>
      </c>
      <c r="K37" s="183" t="s">
        <v>240</v>
      </c>
      <c r="L37" s="196">
        <v>1.0122448979591836</v>
      </c>
      <c r="N37" s="186" t="e">
        <f>SUM(X43:Y43)</f>
        <v>#REF!</v>
      </c>
      <c r="O37" s="183" t="s">
        <v>239</v>
      </c>
      <c r="Q37" s="183">
        <v>100</v>
      </c>
      <c r="R37" s="183" t="s">
        <v>240</v>
      </c>
      <c r="S37" s="196" t="e">
        <f>+N37/N38</f>
        <v>#REF!</v>
      </c>
      <c r="T37" s="194">
        <v>100</v>
      </c>
      <c r="W37" s="377"/>
      <c r="X37" s="377"/>
      <c r="Y37" s="377"/>
      <c r="Z37" s="377"/>
      <c r="AA37" s="237"/>
      <c r="AB37" s="237"/>
      <c r="AC37" s="237"/>
      <c r="AD37" s="237"/>
    </row>
    <row r="38" spans="1:33" ht="18.75" customHeight="1">
      <c r="A38" s="271"/>
      <c r="B38" s="682"/>
      <c r="C38" s="188"/>
      <c r="D38" s="195" t="s">
        <v>230</v>
      </c>
      <c r="E38" s="190"/>
      <c r="G38" s="236">
        <v>490</v>
      </c>
      <c r="I38" s="188"/>
      <c r="J38" s="188"/>
      <c r="K38" s="188"/>
      <c r="L38" s="192"/>
      <c r="N38" s="236" t="e">
        <f>N15</f>
        <v>#REF!</v>
      </c>
      <c r="O38" s="188"/>
      <c r="Q38" s="188"/>
      <c r="R38" s="188"/>
      <c r="S38" s="192"/>
      <c r="T38" s="194"/>
      <c r="W38" s="238"/>
      <c r="X38" s="678" t="s">
        <v>269</v>
      </c>
      <c r="Y38" s="678"/>
      <c r="Z38" s="678" t="s">
        <v>270</v>
      </c>
      <c r="AA38" s="678"/>
      <c r="AB38" s="243" t="s">
        <v>294</v>
      </c>
      <c r="AC38" s="243"/>
      <c r="AD38" s="243"/>
      <c r="AF38" s="679" t="s">
        <v>305</v>
      </c>
      <c r="AG38" s="679"/>
    </row>
    <row r="39" spans="2:34" ht="12.75">
      <c r="B39" s="681">
        <v>3</v>
      </c>
      <c r="C39" s="183"/>
      <c r="D39" s="184" t="s">
        <v>292</v>
      </c>
      <c r="E39" s="185"/>
      <c r="G39" s="186">
        <v>62</v>
      </c>
      <c r="H39" s="181" t="s">
        <v>239</v>
      </c>
      <c r="I39" s="183"/>
      <c r="J39" s="183">
        <v>100</v>
      </c>
      <c r="K39" s="183" t="s">
        <v>240</v>
      </c>
      <c r="L39" s="196">
        <v>2.3846153846153846</v>
      </c>
      <c r="N39" s="186" t="e">
        <f>W43</f>
        <v>#REF!</v>
      </c>
      <c r="O39" s="183" t="s">
        <v>239</v>
      </c>
      <c r="Q39" s="183">
        <v>100</v>
      </c>
      <c r="R39" s="183" t="s">
        <v>240</v>
      </c>
      <c r="S39" s="196" t="e">
        <f>+N39/N40</f>
        <v>#REF!</v>
      </c>
      <c r="T39" s="699" t="s">
        <v>345</v>
      </c>
      <c r="V39" s="234" t="s">
        <v>293</v>
      </c>
      <c r="W39" s="242" t="s">
        <v>271</v>
      </c>
      <c r="X39" s="242" t="s">
        <v>19</v>
      </c>
      <c r="Y39" s="242" t="s">
        <v>20</v>
      </c>
      <c r="Z39" s="242" t="s">
        <v>19</v>
      </c>
      <c r="AA39" s="242" t="s">
        <v>20</v>
      </c>
      <c r="AB39" s="244"/>
      <c r="AC39" s="244" t="s">
        <v>19</v>
      </c>
      <c r="AD39" s="244" t="s">
        <v>20</v>
      </c>
      <c r="AE39" s="242" t="s">
        <v>272</v>
      </c>
      <c r="AF39" s="242" t="s">
        <v>19</v>
      </c>
      <c r="AG39" s="242" t="s">
        <v>20</v>
      </c>
      <c r="AH39" s="245" t="s">
        <v>306</v>
      </c>
    </row>
    <row r="40" spans="2:34" ht="24">
      <c r="B40" s="682"/>
      <c r="C40" s="188"/>
      <c r="D40" s="195" t="s">
        <v>231</v>
      </c>
      <c r="E40" s="190"/>
      <c r="G40" s="191">
        <v>26</v>
      </c>
      <c r="I40" s="188"/>
      <c r="J40" s="188"/>
      <c r="K40" s="188"/>
      <c r="L40" s="192"/>
      <c r="N40" s="191">
        <v>26</v>
      </c>
      <c r="O40" s="188"/>
      <c r="Q40" s="188"/>
      <c r="R40" s="188"/>
      <c r="S40" s="192"/>
      <c r="T40" s="696"/>
      <c r="V40" s="234" t="s">
        <v>295</v>
      </c>
      <c r="W40" s="234" t="e">
        <f>'E-I-1'!#REF!</f>
        <v>#REF!</v>
      </c>
      <c r="X40" s="234">
        <f>'E-I-1'!J26</f>
        <v>185</v>
      </c>
      <c r="Y40" s="234">
        <f>'E-I-1'!K26</f>
        <v>9</v>
      </c>
      <c r="Z40" s="234">
        <f>'E-I-1'!L26</f>
        <v>1</v>
      </c>
      <c r="AA40" s="234">
        <f>'E-I-1'!M26</f>
        <v>0</v>
      </c>
      <c r="AB40" s="244">
        <f>X40+Y40-Z40-AA40</f>
        <v>193</v>
      </c>
      <c r="AC40" s="244">
        <f>X40-Z40</f>
        <v>184</v>
      </c>
      <c r="AD40" s="244">
        <f>Y40-AA40</f>
        <v>9</v>
      </c>
      <c r="AE40" s="234">
        <f>'E-I-1'!T26</f>
        <v>21</v>
      </c>
      <c r="AF40" s="234">
        <f>'E-I-1'!P26</f>
        <v>46</v>
      </c>
      <c r="AG40" s="234">
        <f>'E-I-1'!Q26</f>
        <v>1</v>
      </c>
      <c r="AH40" s="244">
        <f>AF40+AG40</f>
        <v>47</v>
      </c>
    </row>
    <row r="41" spans="2:34" ht="12.75">
      <c r="B41" s="225" t="s">
        <v>232</v>
      </c>
      <c r="C41" s="222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7"/>
      <c r="Q41" s="224"/>
      <c r="R41" s="224"/>
      <c r="S41" s="224"/>
      <c r="T41" s="226"/>
      <c r="V41" s="234" t="s">
        <v>296</v>
      </c>
      <c r="W41" s="234" t="e">
        <f>'E-I-2'!#REF!</f>
        <v>#REF!</v>
      </c>
      <c r="X41" s="234" t="e">
        <f>'E-I-2'!#REF!</f>
        <v>#REF!</v>
      </c>
      <c r="Y41" s="234" t="e">
        <f>'E-I-2'!#REF!</f>
        <v>#REF!</v>
      </c>
      <c r="Z41" s="234" t="e">
        <f>'E-I-2'!#REF!</f>
        <v>#REF!</v>
      </c>
      <c r="AA41" s="234" t="e">
        <f>'E-I-2'!#REF!</f>
        <v>#REF!</v>
      </c>
      <c r="AB41" s="244" t="e">
        <f>X41+Y41-Z41-AA41</f>
        <v>#REF!</v>
      </c>
      <c r="AC41" s="244" t="e">
        <f>X41-Z41</f>
        <v>#REF!</v>
      </c>
      <c r="AD41" s="244" t="e">
        <f>Y41-AA41</f>
        <v>#REF!</v>
      </c>
      <c r="AE41" s="234" t="e">
        <f>'E-I-2'!#REF!</f>
        <v>#REF!</v>
      </c>
      <c r="AF41" s="234" t="e">
        <f>'E-I-2'!#REF!</f>
        <v>#REF!</v>
      </c>
      <c r="AG41" s="234" t="e">
        <f>'E-I-2'!#REF!</f>
        <v>#REF!</v>
      </c>
      <c r="AH41" s="244" t="e">
        <f>AF41+AG41</f>
        <v>#REF!</v>
      </c>
    </row>
    <row r="42" spans="2:34" ht="26.25" customHeight="1">
      <c r="B42" s="681">
        <v>1</v>
      </c>
      <c r="C42" s="183"/>
      <c r="D42" s="197" t="s">
        <v>233</v>
      </c>
      <c r="E42" s="185"/>
      <c r="G42" s="186">
        <v>18362</v>
      </c>
      <c r="H42" s="181" t="s">
        <v>239</v>
      </c>
      <c r="I42" s="183"/>
      <c r="J42" s="183">
        <v>100</v>
      </c>
      <c r="K42" s="183" t="s">
        <v>240</v>
      </c>
      <c r="L42" s="196">
        <v>0.9909871013006638</v>
      </c>
      <c r="N42" s="186">
        <f>X52+X53+X54</f>
        <v>42</v>
      </c>
      <c r="O42" s="183" t="s">
        <v>239</v>
      </c>
      <c r="Q42" s="183">
        <v>100</v>
      </c>
      <c r="R42" s="183" t="s">
        <v>240</v>
      </c>
      <c r="S42" s="196">
        <f>+N42/N43</f>
        <v>0.9545454545454546</v>
      </c>
      <c r="T42" s="699" t="s">
        <v>344</v>
      </c>
      <c r="V42" s="234" t="s">
        <v>297</v>
      </c>
      <c r="W42" s="234">
        <f>'E-II'!A49</f>
        <v>2</v>
      </c>
      <c r="X42" s="234">
        <f>'E-II'!E49</f>
        <v>59</v>
      </c>
      <c r="Y42" s="234">
        <f>'E-II'!G49</f>
        <v>2</v>
      </c>
      <c r="Z42" s="234"/>
      <c r="AA42" s="234"/>
      <c r="AB42" s="244">
        <f>X42+Y42-Z42-AA42</f>
        <v>61</v>
      </c>
      <c r="AC42" s="244"/>
      <c r="AD42" s="244"/>
      <c r="AE42" s="234">
        <f>'E-II'!J49</f>
        <v>19</v>
      </c>
      <c r="AF42" s="234">
        <f>'E-II'!I49</f>
        <v>6</v>
      </c>
      <c r="AG42" s="234"/>
      <c r="AH42" s="244">
        <f>AF42+AG42</f>
        <v>6</v>
      </c>
    </row>
    <row r="43" spans="2:34" ht="27.75" customHeight="1">
      <c r="B43" s="682"/>
      <c r="C43" s="188"/>
      <c r="D43" s="195" t="s">
        <v>234</v>
      </c>
      <c r="E43" s="190"/>
      <c r="G43" s="191">
        <v>18529</v>
      </c>
      <c r="I43" s="188"/>
      <c r="J43" s="188"/>
      <c r="K43" s="188"/>
      <c r="L43" s="192"/>
      <c r="N43" s="191">
        <f>W52+W53+W54</f>
        <v>44</v>
      </c>
      <c r="O43" s="188"/>
      <c r="Q43" s="188"/>
      <c r="R43" s="188"/>
      <c r="S43" s="192"/>
      <c r="T43" s="696"/>
      <c r="V43" s="253" t="s">
        <v>311</v>
      </c>
      <c r="W43" s="256" t="e">
        <f>SUM(W40:W42)</f>
        <v>#REF!</v>
      </c>
      <c r="X43" s="256" t="e">
        <f aca="true" t="shared" si="0" ref="X43:AH43">SUM(X40:X42)</f>
        <v>#REF!</v>
      </c>
      <c r="Y43" s="256" t="e">
        <f t="shared" si="0"/>
        <v>#REF!</v>
      </c>
      <c r="Z43" s="256" t="e">
        <f t="shared" si="0"/>
        <v>#REF!</v>
      </c>
      <c r="AA43" s="256" t="e">
        <f t="shared" si="0"/>
        <v>#REF!</v>
      </c>
      <c r="AB43" s="256" t="e">
        <f t="shared" si="0"/>
        <v>#REF!</v>
      </c>
      <c r="AC43" s="256" t="e">
        <f t="shared" si="0"/>
        <v>#REF!</v>
      </c>
      <c r="AD43" s="256" t="e">
        <f t="shared" si="0"/>
        <v>#REF!</v>
      </c>
      <c r="AE43" s="256" t="e">
        <f t="shared" si="0"/>
        <v>#REF!</v>
      </c>
      <c r="AF43" s="256" t="e">
        <f t="shared" si="0"/>
        <v>#REF!</v>
      </c>
      <c r="AG43" s="256" t="e">
        <f t="shared" si="0"/>
        <v>#REF!</v>
      </c>
      <c r="AH43" s="256" t="e">
        <f t="shared" si="0"/>
        <v>#REF!</v>
      </c>
    </row>
    <row r="44" spans="2:21" ht="24">
      <c r="B44" s="681">
        <v>2</v>
      </c>
      <c r="C44" s="183"/>
      <c r="D44" s="197" t="s">
        <v>235</v>
      </c>
      <c r="E44" s="185"/>
      <c r="G44" s="186">
        <v>1598</v>
      </c>
      <c r="H44" s="181" t="s">
        <v>239</v>
      </c>
      <c r="I44" s="183"/>
      <c r="J44" s="183">
        <v>100</v>
      </c>
      <c r="K44" s="183" t="s">
        <v>240</v>
      </c>
      <c r="L44" s="196">
        <v>0.9925465838509316</v>
      </c>
      <c r="N44" s="186" t="e">
        <f>AB40+AB41+AB42+W48+W49+W50+X51</f>
        <v>#REF!</v>
      </c>
      <c r="O44" s="183" t="s">
        <v>239</v>
      </c>
      <c r="Q44" s="183">
        <v>100</v>
      </c>
      <c r="R44" s="183" t="s">
        <v>240</v>
      </c>
      <c r="S44" s="196" t="e">
        <f>+N44/N45</f>
        <v>#REF!</v>
      </c>
      <c r="T44" s="699" t="s">
        <v>344</v>
      </c>
      <c r="U44" s="181">
        <v>8</v>
      </c>
    </row>
    <row r="45" spans="2:34" ht="30" customHeight="1">
      <c r="B45" s="682"/>
      <c r="C45" s="188"/>
      <c r="D45" s="195" t="s">
        <v>236</v>
      </c>
      <c r="E45" s="190"/>
      <c r="G45" s="191">
        <v>1610</v>
      </c>
      <c r="I45" s="188"/>
      <c r="J45" s="188"/>
      <c r="K45" s="188"/>
      <c r="L45" s="192"/>
      <c r="N45" s="191" t="e">
        <f>X43+W48+W49+W50+W51+Y43</f>
        <v>#REF!</v>
      </c>
      <c r="O45" s="188"/>
      <c r="Q45" s="188"/>
      <c r="R45" s="188"/>
      <c r="S45" s="192"/>
      <c r="T45" s="696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</row>
    <row r="46" spans="2:34" ht="12.75">
      <c r="B46" s="225" t="s">
        <v>237</v>
      </c>
      <c r="C46" s="222"/>
      <c r="D46" s="223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7"/>
      <c r="Q46" s="224"/>
      <c r="R46" s="224"/>
      <c r="S46" s="224"/>
      <c r="T46" s="226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</row>
    <row r="47" spans="2:26" ht="60" customHeight="1">
      <c r="B47" s="202">
        <v>1</v>
      </c>
      <c r="C47" s="183"/>
      <c r="D47" s="213" t="s">
        <v>244</v>
      </c>
      <c r="E47" s="185"/>
      <c r="G47" s="186">
        <v>427</v>
      </c>
      <c r="H47" s="181" t="s">
        <v>239</v>
      </c>
      <c r="I47" s="183"/>
      <c r="J47" s="183">
        <v>100</v>
      </c>
      <c r="K47" s="183" t="s">
        <v>240</v>
      </c>
      <c r="L47" s="198">
        <v>9.085106382978724</v>
      </c>
      <c r="N47" s="186">
        <v>394</v>
      </c>
      <c r="O47" s="181" t="s">
        <v>239</v>
      </c>
      <c r="P47" s="183"/>
      <c r="Q47" s="183">
        <v>100</v>
      </c>
      <c r="R47" s="183" t="s">
        <v>240</v>
      </c>
      <c r="S47" s="198">
        <f>N47/N48</f>
        <v>8.208333333333334</v>
      </c>
      <c r="T47" s="699"/>
      <c r="V47" s="232"/>
      <c r="W47" s="252" t="s">
        <v>309</v>
      </c>
      <c r="X47" s="254" t="s">
        <v>310</v>
      </c>
      <c r="Y47" s="253" t="s">
        <v>281</v>
      </c>
      <c r="Z47" s="254" t="s">
        <v>65</v>
      </c>
    </row>
    <row r="48" spans="2:26" ht="22.5">
      <c r="B48" s="214"/>
      <c r="C48" s="188"/>
      <c r="D48" s="215" t="s">
        <v>238</v>
      </c>
      <c r="E48" s="190"/>
      <c r="F48" s="257"/>
      <c r="G48" s="191">
        <v>47</v>
      </c>
      <c r="H48" s="210"/>
      <c r="I48" s="188"/>
      <c r="J48" s="188"/>
      <c r="K48" s="188"/>
      <c r="L48" s="192"/>
      <c r="M48" s="210"/>
      <c r="N48" s="191">
        <v>48</v>
      </c>
      <c r="O48" s="210"/>
      <c r="P48" s="188"/>
      <c r="Q48" s="188"/>
      <c r="R48" s="188"/>
      <c r="S48" s="192"/>
      <c r="T48" s="696"/>
      <c r="V48" s="234" t="s">
        <v>298</v>
      </c>
      <c r="W48" s="234">
        <f>'E-III-1'!F187</f>
        <v>0</v>
      </c>
      <c r="X48" s="232"/>
      <c r="Y48" s="234"/>
      <c r="Z48" s="234"/>
    </row>
    <row r="49" spans="22:26" ht="12.75">
      <c r="V49" s="234" t="s">
        <v>299</v>
      </c>
      <c r="W49" s="234" t="e">
        <f>'E-III-2'!#REF!</f>
        <v>#REF!</v>
      </c>
      <c r="X49" s="232"/>
      <c r="Y49" s="234" t="e">
        <f>'E-III-2'!#REF!</f>
        <v>#REF!</v>
      </c>
      <c r="Z49" s="234"/>
    </row>
    <row r="50" spans="22:26" ht="12.75">
      <c r="V50" s="252" t="s">
        <v>300</v>
      </c>
      <c r="W50" s="234">
        <f>'E-IV'!D33</f>
        <v>399</v>
      </c>
      <c r="X50" s="232"/>
      <c r="Y50" s="234">
        <f>'E-IV'!B33</f>
        <v>13</v>
      </c>
      <c r="Z50" s="234">
        <f>'E-IV'!E33</f>
        <v>66</v>
      </c>
    </row>
    <row r="51" spans="22:26" ht="12.75">
      <c r="V51" s="234" t="s">
        <v>301</v>
      </c>
      <c r="W51" s="234">
        <f>'E-V'!D27</f>
        <v>0</v>
      </c>
      <c r="X51" s="234">
        <f>'E-V'!E27</f>
        <v>0</v>
      </c>
      <c r="Y51" s="234" t="e">
        <f>'E-V'!#REF!</f>
        <v>#REF!</v>
      </c>
      <c r="Z51" s="234"/>
    </row>
    <row r="52" spans="22:26" ht="12.75">
      <c r="V52" s="234" t="s">
        <v>302</v>
      </c>
      <c r="W52" s="234">
        <f>'E-VII'!J86</f>
        <v>0</v>
      </c>
      <c r="X52" s="234">
        <f>'E-VII'!K86</f>
        <v>0</v>
      </c>
      <c r="Y52" s="234">
        <f>'E-VII'!C89</f>
        <v>4</v>
      </c>
      <c r="Z52" s="234">
        <f>'E-VII'!M86+'E-VII'!N86</f>
        <v>0</v>
      </c>
    </row>
    <row r="53" spans="22:26" ht="12.75">
      <c r="V53" s="234" t="s">
        <v>303</v>
      </c>
      <c r="W53" s="255">
        <f>'E-VIII'!E76</f>
        <v>12</v>
      </c>
      <c r="X53" s="255">
        <f>'E-VIII'!F76</f>
        <v>10</v>
      </c>
      <c r="Y53" s="234">
        <f>'E-VIII'!C85</f>
        <v>2</v>
      </c>
      <c r="Z53" s="255">
        <f>'E-VIII'!G76</f>
        <v>2</v>
      </c>
    </row>
    <row r="54" spans="22:26" ht="12.75">
      <c r="V54" s="234" t="s">
        <v>304</v>
      </c>
      <c r="W54" s="234">
        <f>'E-IX'!D37</f>
        <v>32</v>
      </c>
      <c r="X54" s="234">
        <f>'E-IX'!E37</f>
        <v>32</v>
      </c>
      <c r="Y54" s="234" t="e">
        <f>'E-IX'!#REF!</f>
        <v>#REF!</v>
      </c>
      <c r="Z54" s="234"/>
    </row>
    <row r="62" spans="23:30" ht="15">
      <c r="W62" s="377"/>
      <c r="X62" s="377" t="s">
        <v>380</v>
      </c>
      <c r="Y62" s="377"/>
      <c r="Z62" s="377"/>
      <c r="AA62" s="237"/>
      <c r="AB62" s="237"/>
      <c r="AC62" s="237"/>
      <c r="AD62" s="237"/>
    </row>
    <row r="63" spans="23:33" ht="12.75">
      <c r="W63" s="238"/>
      <c r="X63" s="678" t="s">
        <v>269</v>
      </c>
      <c r="Y63" s="678"/>
      <c r="Z63" s="678" t="s">
        <v>270</v>
      </c>
      <c r="AA63" s="678"/>
      <c r="AB63" s="243" t="s">
        <v>294</v>
      </c>
      <c r="AC63" s="243"/>
      <c r="AD63" s="243"/>
      <c r="AF63" s="679" t="s">
        <v>305</v>
      </c>
      <c r="AG63" s="679"/>
    </row>
    <row r="64" spans="22:34" ht="12.75">
      <c r="V64" s="422" t="s">
        <v>293</v>
      </c>
      <c r="W64" s="242" t="s">
        <v>271</v>
      </c>
      <c r="X64" s="242" t="s">
        <v>19</v>
      </c>
      <c r="Y64" s="242" t="s">
        <v>20</v>
      </c>
      <c r="Z64" s="242" t="s">
        <v>19</v>
      </c>
      <c r="AA64" s="242" t="s">
        <v>20</v>
      </c>
      <c r="AB64" s="244"/>
      <c r="AC64" s="244"/>
      <c r="AD64" s="244"/>
      <c r="AE64" s="242" t="s">
        <v>272</v>
      </c>
      <c r="AF64" s="242" t="s">
        <v>19</v>
      </c>
      <c r="AG64" s="242" t="s">
        <v>20</v>
      </c>
      <c r="AH64" s="245" t="s">
        <v>306</v>
      </c>
    </row>
    <row r="65" spans="22:34" ht="12.75">
      <c r="V65" s="423" t="s">
        <v>295</v>
      </c>
      <c r="W65" s="422">
        <v>7</v>
      </c>
      <c r="X65" s="422">
        <v>190</v>
      </c>
      <c r="Y65" s="422">
        <v>7</v>
      </c>
      <c r="Z65" s="422">
        <v>5</v>
      </c>
      <c r="AA65" s="422">
        <v>0</v>
      </c>
      <c r="AB65" s="244">
        <v>192</v>
      </c>
      <c r="AC65" s="244"/>
      <c r="AD65" s="244"/>
      <c r="AE65" s="422">
        <v>21</v>
      </c>
      <c r="AF65" s="422">
        <v>46</v>
      </c>
      <c r="AG65" s="422">
        <v>2</v>
      </c>
      <c r="AH65" s="244">
        <v>48</v>
      </c>
    </row>
    <row r="66" spans="22:34" ht="12.75">
      <c r="V66" s="423" t="s">
        <v>296</v>
      </c>
      <c r="W66" s="422">
        <v>53</v>
      </c>
      <c r="X66" s="422">
        <v>211</v>
      </c>
      <c r="Y66" s="422">
        <v>41</v>
      </c>
      <c r="Z66" s="422">
        <v>1</v>
      </c>
      <c r="AA66" s="422">
        <v>0</v>
      </c>
      <c r="AB66" s="244">
        <v>251</v>
      </c>
      <c r="AC66" s="244"/>
      <c r="AD66" s="244"/>
      <c r="AE66" s="422">
        <v>74</v>
      </c>
      <c r="AF66" s="422">
        <v>130</v>
      </c>
      <c r="AG66" s="422">
        <v>24</v>
      </c>
      <c r="AH66" s="244">
        <v>154</v>
      </c>
    </row>
    <row r="67" spans="22:34" ht="12.75">
      <c r="V67" s="422" t="s">
        <v>297</v>
      </c>
      <c r="W67" s="422">
        <v>2</v>
      </c>
      <c r="X67" s="422">
        <v>47</v>
      </c>
      <c r="Y67" s="422">
        <v>0</v>
      </c>
      <c r="Z67" s="422"/>
      <c r="AA67" s="422"/>
      <c r="AB67" s="244">
        <v>47</v>
      </c>
      <c r="AC67" s="244"/>
      <c r="AD67" s="244"/>
      <c r="AE67" s="422">
        <v>19</v>
      </c>
      <c r="AF67" s="422">
        <v>6</v>
      </c>
      <c r="AG67" s="422"/>
      <c r="AH67" s="244">
        <v>6</v>
      </c>
    </row>
    <row r="68" spans="22:34" ht="12.75">
      <c r="V68" s="253" t="s">
        <v>311</v>
      </c>
      <c r="W68" s="256">
        <v>62</v>
      </c>
      <c r="X68" s="256">
        <v>448</v>
      </c>
      <c r="Y68" s="256">
        <v>48</v>
      </c>
      <c r="Z68" s="256">
        <v>6</v>
      </c>
      <c r="AA68" s="256">
        <v>0</v>
      </c>
      <c r="AB68" s="256">
        <v>490</v>
      </c>
      <c r="AC68" s="256"/>
      <c r="AD68" s="256"/>
      <c r="AE68" s="256">
        <v>114</v>
      </c>
      <c r="AF68" s="256">
        <v>182</v>
      </c>
      <c r="AG68" s="256">
        <v>26</v>
      </c>
      <c r="AH68" s="256">
        <v>208</v>
      </c>
    </row>
    <row r="70" spans="22:34" ht="12.75"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</row>
    <row r="71" spans="22:34" ht="12.75"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</row>
    <row r="72" spans="22:26" ht="38.25">
      <c r="V72" s="232"/>
      <c r="W72" s="252" t="s">
        <v>309</v>
      </c>
      <c r="X72" s="254" t="s">
        <v>310</v>
      </c>
      <c r="Y72" s="253" t="s">
        <v>281</v>
      </c>
      <c r="Z72" s="254" t="s">
        <v>65</v>
      </c>
    </row>
    <row r="73" spans="22:26" ht="12.75">
      <c r="V73" s="422" t="s">
        <v>298</v>
      </c>
      <c r="W73" s="422">
        <v>325</v>
      </c>
      <c r="X73" s="232"/>
      <c r="Y73" s="422"/>
      <c r="Z73" s="422"/>
    </row>
    <row r="74" spans="22:26" ht="12.75">
      <c r="V74" s="422" t="s">
        <v>299</v>
      </c>
      <c r="W74" s="422">
        <v>1</v>
      </c>
      <c r="X74" s="232"/>
      <c r="Y74" s="422">
        <v>0</v>
      </c>
      <c r="Z74" s="422"/>
    </row>
    <row r="75" spans="22:26" ht="12.75">
      <c r="V75" s="252" t="s">
        <v>300</v>
      </c>
      <c r="W75" s="422">
        <v>513</v>
      </c>
      <c r="X75" s="232"/>
      <c r="Y75" s="422">
        <v>13</v>
      </c>
      <c r="Z75" s="422">
        <v>58</v>
      </c>
    </row>
    <row r="76" spans="22:26" ht="12.75">
      <c r="V76" s="422" t="s">
        <v>301</v>
      </c>
      <c r="W76" s="422">
        <v>275</v>
      </c>
      <c r="X76" s="422">
        <v>269</v>
      </c>
      <c r="Y76" s="422">
        <v>6</v>
      </c>
      <c r="Z76" s="422"/>
    </row>
    <row r="77" spans="22:26" ht="12.75">
      <c r="V77" s="422" t="s">
        <v>302</v>
      </c>
      <c r="W77" s="422">
        <v>16085</v>
      </c>
      <c r="X77" s="422">
        <v>15925</v>
      </c>
      <c r="Y77" s="422">
        <v>114</v>
      </c>
      <c r="Z77" s="422">
        <v>116</v>
      </c>
    </row>
    <row r="78" spans="22:26" ht="12.75">
      <c r="V78" s="422" t="s">
        <v>303</v>
      </c>
      <c r="W78" s="255">
        <v>1957</v>
      </c>
      <c r="X78" s="255">
        <v>1950</v>
      </c>
      <c r="Y78" s="422">
        <v>63</v>
      </c>
      <c r="Z78" s="255">
        <v>63</v>
      </c>
    </row>
    <row r="79" spans="22:26" ht="12.75">
      <c r="V79" s="422" t="s">
        <v>304</v>
      </c>
      <c r="W79" s="422">
        <v>487</v>
      </c>
      <c r="X79" s="422">
        <v>487</v>
      </c>
      <c r="Y79" s="422">
        <v>22</v>
      </c>
      <c r="Z79" s="422"/>
    </row>
  </sheetData>
  <sheetProtection/>
  <mergeCells count="42">
    <mergeCell ref="B24:B25"/>
    <mergeCell ref="T32:T33"/>
    <mergeCell ref="T42:T43"/>
    <mergeCell ref="B42:B43"/>
    <mergeCell ref="B44:B45"/>
    <mergeCell ref="B39:B40"/>
    <mergeCell ref="T35:T36"/>
    <mergeCell ref="T39:T40"/>
    <mergeCell ref="T44:T45"/>
    <mergeCell ref="AF38:AG38"/>
    <mergeCell ref="F10:L11"/>
    <mergeCell ref="B30:B31"/>
    <mergeCell ref="B32:B33"/>
    <mergeCell ref="B35:B36"/>
    <mergeCell ref="B37:B38"/>
    <mergeCell ref="B13:B14"/>
    <mergeCell ref="B17:B18"/>
    <mergeCell ref="T24:T25"/>
    <mergeCell ref="T21:T22"/>
    <mergeCell ref="Z22:AA22"/>
    <mergeCell ref="T47:T48"/>
    <mergeCell ref="AE17:AE18"/>
    <mergeCell ref="T30:T31"/>
    <mergeCell ref="T19:T20"/>
    <mergeCell ref="X38:Y38"/>
    <mergeCell ref="Z38:AA38"/>
    <mergeCell ref="N10:S11"/>
    <mergeCell ref="B10:E11"/>
    <mergeCell ref="B15:B16"/>
    <mergeCell ref="T13:T14"/>
    <mergeCell ref="T15:T16"/>
    <mergeCell ref="X22:Y22"/>
    <mergeCell ref="X63:Y63"/>
    <mergeCell ref="Z63:AA63"/>
    <mergeCell ref="AF63:AG63"/>
    <mergeCell ref="B5:T5"/>
    <mergeCell ref="B4:T4"/>
    <mergeCell ref="B1:T1"/>
    <mergeCell ref="B2:T2"/>
    <mergeCell ref="B19:B20"/>
    <mergeCell ref="B21:B22"/>
    <mergeCell ref="T10:T11"/>
  </mergeCells>
  <printOptions/>
  <pageMargins left="0.7086614173228347" right="0.11811023622047245" top="0.9448818897637796" bottom="0.5905511811023623" header="0.31496062992125984" footer="0.31496062992125984"/>
  <pageSetup fitToHeight="0" horizontalDpi="600" verticalDpi="600" orientation="portrait" scale="73" r:id="rId4"/>
  <headerFooter>
    <oddFooter xml:space="preserve">&amp;C&amp;12 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C3:J25"/>
  <sheetViews>
    <sheetView zoomScalePageLayoutView="0" workbookViewId="0" topLeftCell="A4">
      <selection activeCell="F9" sqref="F9"/>
    </sheetView>
  </sheetViews>
  <sheetFormatPr defaultColWidth="11.421875" defaultRowHeight="12.75"/>
  <sheetData>
    <row r="3" spans="3:10" ht="12.75">
      <c r="C3" s="237"/>
      <c r="D3" s="237"/>
      <c r="E3" s="237"/>
      <c r="F3" s="237"/>
      <c r="G3" s="237"/>
      <c r="H3" s="237"/>
      <c r="I3" s="237"/>
      <c r="J3" s="237"/>
    </row>
    <row r="4" spans="3:10" ht="12.75">
      <c r="C4" s="237"/>
      <c r="D4" s="237"/>
      <c r="E4" s="238" t="s">
        <v>268</v>
      </c>
      <c r="F4" s="237"/>
      <c r="G4" s="237"/>
      <c r="H4" s="237"/>
      <c r="I4" s="237"/>
      <c r="J4" s="237"/>
    </row>
    <row r="5" spans="3:10" ht="12.75">
      <c r="C5" s="237"/>
      <c r="D5" s="238"/>
      <c r="E5" s="678" t="s">
        <v>269</v>
      </c>
      <c r="F5" s="678"/>
      <c r="G5" s="678" t="s">
        <v>270</v>
      </c>
      <c r="H5" s="678"/>
      <c r="I5" s="237"/>
      <c r="J5" s="237"/>
    </row>
    <row r="6" spans="3:10" ht="12.75">
      <c r="C6" s="237"/>
      <c r="D6" s="239" t="s">
        <v>271</v>
      </c>
      <c r="E6" s="238" t="s">
        <v>19</v>
      </c>
      <c r="F6" s="238" t="s">
        <v>20</v>
      </c>
      <c r="G6" s="238" t="s">
        <v>19</v>
      </c>
      <c r="H6" s="238" t="s">
        <v>20</v>
      </c>
      <c r="I6" s="238" t="s">
        <v>272</v>
      </c>
      <c r="J6" s="238"/>
    </row>
    <row r="7" spans="3:10" ht="12.75">
      <c r="C7" s="237" t="s">
        <v>273</v>
      </c>
      <c r="D7" s="239">
        <v>6</v>
      </c>
      <c r="E7" s="239">
        <v>191</v>
      </c>
      <c r="F7" s="239">
        <v>6</v>
      </c>
      <c r="G7" s="238">
        <v>6</v>
      </c>
      <c r="H7" s="238">
        <v>0</v>
      </c>
      <c r="I7" s="239">
        <v>19</v>
      </c>
      <c r="J7" s="238"/>
    </row>
    <row r="8" spans="3:10" ht="12.75">
      <c r="C8" s="237" t="s">
        <v>274</v>
      </c>
      <c r="D8" s="239">
        <v>16</v>
      </c>
      <c r="E8" s="239">
        <v>132</v>
      </c>
      <c r="F8" s="239">
        <v>21</v>
      </c>
      <c r="G8" s="238">
        <v>0</v>
      </c>
      <c r="H8" s="238">
        <v>1</v>
      </c>
      <c r="I8" s="239">
        <v>34</v>
      </c>
      <c r="J8" s="238"/>
    </row>
    <row r="9" spans="3:10" ht="12.75">
      <c r="C9" s="237" t="s">
        <v>274</v>
      </c>
      <c r="D9" s="239">
        <v>17</v>
      </c>
      <c r="E9" s="239">
        <v>33</v>
      </c>
      <c r="F9" s="239">
        <v>3</v>
      </c>
      <c r="G9" s="238">
        <v>0</v>
      </c>
      <c r="H9" s="238">
        <v>0</v>
      </c>
      <c r="I9" s="239">
        <v>20</v>
      </c>
      <c r="J9" s="238"/>
    </row>
    <row r="10" spans="3:10" ht="12.75">
      <c r="C10" s="237" t="s">
        <v>274</v>
      </c>
      <c r="D10" s="239">
        <v>12</v>
      </c>
      <c r="E10" s="239">
        <v>18</v>
      </c>
      <c r="F10" s="239">
        <v>3</v>
      </c>
      <c r="G10" s="238">
        <v>0</v>
      </c>
      <c r="H10" s="238">
        <v>0</v>
      </c>
      <c r="I10" s="239">
        <v>12</v>
      </c>
      <c r="J10" s="238"/>
    </row>
    <row r="11" spans="3:10" ht="12.75">
      <c r="C11" s="237" t="s">
        <v>275</v>
      </c>
      <c r="D11" s="239">
        <v>1</v>
      </c>
      <c r="E11" s="238">
        <v>47</v>
      </c>
      <c r="F11" s="238">
        <v>0</v>
      </c>
      <c r="G11" s="238">
        <v>0</v>
      </c>
      <c r="H11" s="238">
        <v>0</v>
      </c>
      <c r="I11" s="239">
        <v>11</v>
      </c>
      <c r="J11" s="238"/>
    </row>
    <row r="12" spans="3:10" ht="12.75">
      <c r="C12" s="237" t="s">
        <v>255</v>
      </c>
      <c r="D12" s="239">
        <v>1</v>
      </c>
      <c r="E12" s="238">
        <v>1</v>
      </c>
      <c r="F12" s="238">
        <v>0</v>
      </c>
      <c r="G12" s="238">
        <v>0</v>
      </c>
      <c r="H12" s="238">
        <v>0</v>
      </c>
      <c r="I12" s="239">
        <v>11</v>
      </c>
      <c r="J12" s="238"/>
    </row>
    <row r="13" spans="3:10" ht="12.75">
      <c r="C13" s="237"/>
      <c r="D13" s="239"/>
      <c r="E13" s="238"/>
      <c r="F13" s="238"/>
      <c r="G13" s="238"/>
      <c r="H13" s="238"/>
      <c r="I13" s="239"/>
      <c r="J13" s="238"/>
    </row>
    <row r="14" spans="3:10" ht="12.75">
      <c r="C14" s="237"/>
      <c r="D14" s="239"/>
      <c r="E14" s="238"/>
      <c r="F14" s="238"/>
      <c r="G14" s="238"/>
      <c r="H14" s="238"/>
      <c r="I14" s="239"/>
      <c r="J14" s="238"/>
    </row>
    <row r="15" spans="3:10" ht="12.75">
      <c r="C15" s="237" t="s">
        <v>276</v>
      </c>
      <c r="D15" s="239">
        <v>13</v>
      </c>
      <c r="E15" s="238">
        <v>308</v>
      </c>
      <c r="F15" s="238">
        <v>0</v>
      </c>
      <c r="G15" s="238">
        <v>0</v>
      </c>
      <c r="H15" s="238">
        <v>0</v>
      </c>
      <c r="I15" s="239">
        <v>48</v>
      </c>
      <c r="J15" s="238"/>
    </row>
    <row r="16" spans="3:10" ht="12.75">
      <c r="C16" s="237"/>
      <c r="D16" s="239"/>
      <c r="E16" s="238"/>
      <c r="F16" s="238"/>
      <c r="G16" s="238"/>
      <c r="H16" s="238"/>
      <c r="I16" s="239"/>
      <c r="J16" s="238"/>
    </row>
    <row r="17" spans="3:10" ht="12.75">
      <c r="C17" s="237" t="s">
        <v>277</v>
      </c>
      <c r="D17" s="239">
        <v>8</v>
      </c>
      <c r="E17" s="238">
        <v>132</v>
      </c>
      <c r="F17" s="238"/>
      <c r="G17" s="238">
        <v>13</v>
      </c>
      <c r="H17" s="238"/>
      <c r="I17" s="239">
        <v>45</v>
      </c>
      <c r="J17" s="238"/>
    </row>
    <row r="18" spans="3:10" ht="12.75">
      <c r="C18" s="237"/>
      <c r="D18" s="237"/>
      <c r="E18" s="237"/>
      <c r="F18" s="237"/>
      <c r="G18" s="237"/>
      <c r="H18" s="237"/>
      <c r="I18" s="240"/>
      <c r="J18" s="240"/>
    </row>
    <row r="19" spans="3:10" ht="12.75">
      <c r="C19" s="237"/>
      <c r="D19" s="237"/>
      <c r="E19" s="237"/>
      <c r="F19" s="237"/>
      <c r="G19" s="237"/>
      <c r="H19" s="237"/>
      <c r="I19" s="240"/>
      <c r="J19" s="240"/>
    </row>
    <row r="20" spans="3:10" ht="12.75">
      <c r="C20" s="237" t="s">
        <v>269</v>
      </c>
      <c r="D20" s="239"/>
      <c r="E20" s="238">
        <f>SUM(E7:E17)</f>
        <v>862</v>
      </c>
      <c r="F20" s="238">
        <f>SUM(F7:F17)</f>
        <v>33</v>
      </c>
      <c r="G20" s="238">
        <f>SUM(G7:G17)</f>
        <v>19</v>
      </c>
      <c r="H20" s="238">
        <f>SUM(H7:H17)</f>
        <v>1</v>
      </c>
      <c r="I20" s="239"/>
      <c r="J20" s="238"/>
    </row>
    <row r="21" spans="3:10" ht="12.75">
      <c r="C21" s="237"/>
      <c r="D21" s="237"/>
      <c r="E21" s="237"/>
      <c r="F21" s="237"/>
      <c r="G21" s="237"/>
      <c r="H21" s="237"/>
      <c r="I21" s="240"/>
      <c r="J21" s="240"/>
    </row>
    <row r="22" spans="3:10" ht="12.75">
      <c r="C22" s="237" t="s">
        <v>131</v>
      </c>
      <c r="D22" s="239">
        <f>SUM(D7:D12,D15,D17)</f>
        <v>74</v>
      </c>
      <c r="E22" s="238">
        <f>E20+F20-G20-H20</f>
        <v>875</v>
      </c>
      <c r="F22" s="237"/>
      <c r="G22" s="237"/>
      <c r="H22" s="237"/>
      <c r="I22" s="239"/>
      <c r="J22" s="238"/>
    </row>
    <row r="23" spans="3:10" ht="12.75">
      <c r="C23" s="237"/>
      <c r="D23" s="238"/>
      <c r="E23" s="238">
        <f>+E22+G20+H20</f>
        <v>895</v>
      </c>
      <c r="F23" s="238"/>
      <c r="G23" s="238"/>
      <c r="H23" s="238"/>
      <c r="I23" s="239">
        <f>SUM(I7:I17)</f>
        <v>200</v>
      </c>
      <c r="J23" s="239"/>
    </row>
    <row r="24" spans="3:10" ht="12.75">
      <c r="C24" s="237"/>
      <c r="D24" s="237"/>
      <c r="E24" s="237"/>
      <c r="F24" s="237"/>
      <c r="G24" s="237"/>
      <c r="H24" s="237"/>
      <c r="I24" s="237"/>
      <c r="J24" s="237"/>
    </row>
    <row r="25" spans="3:10" ht="12.75">
      <c r="C25" s="237" t="s">
        <v>278</v>
      </c>
      <c r="D25" s="237"/>
      <c r="E25" s="237">
        <f>E7+E8+E9+E10+F7+F8+F10+F9-G7-G8-H8</f>
        <v>400</v>
      </c>
      <c r="F25" s="237"/>
      <c r="G25" s="237"/>
      <c r="H25" s="237"/>
      <c r="I25" s="237"/>
      <c r="J25" s="237"/>
    </row>
  </sheetData>
  <sheetProtection/>
  <mergeCells count="2">
    <mergeCell ref="E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T19"/>
  <sheetViews>
    <sheetView view="pageBreakPreview" zoomScale="60" zoomScalePageLayoutView="0" workbookViewId="0" topLeftCell="A1">
      <selection activeCell="W42" sqref="W42"/>
    </sheetView>
  </sheetViews>
  <sheetFormatPr defaultColWidth="11.421875" defaultRowHeight="12.75"/>
  <cols>
    <col min="1" max="1" width="3.00390625" style="181" customWidth="1"/>
    <col min="2" max="2" width="2.421875" style="181" customWidth="1"/>
    <col min="3" max="3" width="0.85546875" style="181" customWidth="1"/>
    <col min="4" max="4" width="50.421875" style="181" customWidth="1"/>
    <col min="5" max="5" width="1.1484375" style="181" customWidth="1"/>
    <col min="6" max="6" width="0.85546875" style="181" customWidth="1"/>
    <col min="7" max="7" width="9.421875" style="181" customWidth="1"/>
    <col min="8" max="8" width="0.5625" style="181" customWidth="1"/>
    <col min="9" max="9" width="2.00390625" style="181" customWidth="1"/>
    <col min="10" max="10" width="3.8515625" style="181" customWidth="1"/>
    <col min="11" max="11" width="2.421875" style="181" customWidth="1"/>
    <col min="12" max="12" width="9.7109375" style="181" customWidth="1"/>
    <col min="13" max="13" width="0.85546875" style="181" customWidth="1"/>
    <col min="14" max="14" width="9.421875" style="181" customWidth="1"/>
    <col min="15" max="15" width="1.28515625" style="181" customWidth="1"/>
    <col min="16" max="16" width="0.9921875" style="181" hidden="1" customWidth="1"/>
    <col min="17" max="17" width="4.00390625" style="181" customWidth="1"/>
    <col min="18" max="18" width="1.8515625" style="181" customWidth="1"/>
    <col min="19" max="19" width="10.8515625" style="181" customWidth="1"/>
    <col min="20" max="20" width="12.57421875" style="181" customWidth="1"/>
    <col min="21" max="22" width="11.421875" style="181" customWidth="1"/>
    <col min="23" max="23" width="39.28125" style="181" customWidth="1"/>
    <col min="24" max="27" width="12.57421875" style="181" customWidth="1"/>
    <col min="28" max="16384" width="11.421875" style="181" customWidth="1"/>
  </cols>
  <sheetData>
    <row r="1" spans="2:20" s="180" customFormat="1" ht="12.75">
      <c r="B1" s="680" t="s">
        <v>260</v>
      </c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</row>
    <row r="2" spans="2:20" s="180" customFormat="1" ht="12.75">
      <c r="B2" s="680" t="s">
        <v>261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</row>
    <row r="3" s="180" customFormat="1" ht="12.75"/>
    <row r="4" spans="2:20" s="180" customFormat="1" ht="12.75">
      <c r="B4" s="680" t="s">
        <v>262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</row>
    <row r="5" spans="2:20" s="180" customFormat="1" ht="12.75">
      <c r="B5" s="680" t="s">
        <v>263</v>
      </c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  <c r="S5" s="680"/>
      <c r="T5" s="680"/>
    </row>
    <row r="9" spans="2:19" s="178" customFormat="1" ht="15.75" customHeight="1">
      <c r="B9" s="182" t="s">
        <v>264</v>
      </c>
      <c r="D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</row>
    <row r="10" ht="6" customHeight="1" thickBot="1"/>
    <row r="11" spans="2:20" ht="12.75" customHeight="1">
      <c r="B11" s="689" t="s">
        <v>206</v>
      </c>
      <c r="C11" s="690"/>
      <c r="D11" s="690"/>
      <c r="E11" s="691"/>
      <c r="F11" s="703" t="s">
        <v>266</v>
      </c>
      <c r="G11" s="685"/>
      <c r="H11" s="685"/>
      <c r="I11" s="685"/>
      <c r="J11" s="685"/>
      <c r="K11" s="685"/>
      <c r="L11" s="686"/>
      <c r="M11" s="216"/>
      <c r="N11" s="685" t="s">
        <v>267</v>
      </c>
      <c r="O11" s="685"/>
      <c r="P11" s="685"/>
      <c r="Q11" s="685"/>
      <c r="R11" s="685"/>
      <c r="S11" s="686"/>
      <c r="T11" s="683" t="s">
        <v>265</v>
      </c>
    </row>
    <row r="12" spans="2:20" ht="27.75" customHeight="1" thickBot="1">
      <c r="B12" s="692"/>
      <c r="C12" s="693"/>
      <c r="D12" s="693"/>
      <c r="E12" s="694"/>
      <c r="F12" s="704"/>
      <c r="G12" s="687"/>
      <c r="H12" s="687"/>
      <c r="I12" s="687"/>
      <c r="J12" s="687"/>
      <c r="K12" s="687"/>
      <c r="L12" s="688"/>
      <c r="M12" s="217"/>
      <c r="N12" s="687"/>
      <c r="O12" s="687"/>
      <c r="P12" s="687"/>
      <c r="Q12" s="687"/>
      <c r="R12" s="687"/>
      <c r="S12" s="688"/>
      <c r="T12" s="684"/>
    </row>
    <row r="13" spans="2:20" ht="12.75">
      <c r="B13" s="225" t="s">
        <v>226</v>
      </c>
      <c r="C13" s="222"/>
      <c r="D13" s="223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6"/>
    </row>
    <row r="14" spans="2:20" ht="12.75">
      <c r="B14" s="681">
        <v>1</v>
      </c>
      <c r="C14" s="183"/>
      <c r="D14" s="184" t="s">
        <v>227</v>
      </c>
      <c r="E14" s="185"/>
      <c r="G14" s="186"/>
      <c r="I14" s="183" t="s">
        <v>239</v>
      </c>
      <c r="J14" s="183">
        <v>100</v>
      </c>
      <c r="K14" s="183" t="s">
        <v>240</v>
      </c>
      <c r="L14" s="196" t="e">
        <f>+G14/G15</f>
        <v>#DIV/0!</v>
      </c>
      <c r="N14" s="186"/>
      <c r="O14" s="183" t="s">
        <v>239</v>
      </c>
      <c r="Q14" s="183">
        <v>100</v>
      </c>
      <c r="R14" s="183" t="s">
        <v>240</v>
      </c>
      <c r="S14" s="196" t="e">
        <f>+N14/N15</f>
        <v>#DIV/0!</v>
      </c>
      <c r="T14" s="699"/>
    </row>
    <row r="15" spans="2:20" ht="16.5" customHeight="1">
      <c r="B15" s="682"/>
      <c r="C15" s="188"/>
      <c r="D15" s="195" t="s">
        <v>228</v>
      </c>
      <c r="E15" s="190"/>
      <c r="G15" s="191"/>
      <c r="I15" s="188"/>
      <c r="J15" s="188"/>
      <c r="K15" s="188"/>
      <c r="L15" s="192"/>
      <c r="N15" s="191"/>
      <c r="O15" s="188"/>
      <c r="Q15" s="188"/>
      <c r="R15" s="188"/>
      <c r="S15" s="192"/>
      <c r="T15" s="706"/>
    </row>
    <row r="16" spans="2:20" ht="12.75">
      <c r="B16" s="681">
        <v>2</v>
      </c>
      <c r="C16" s="183"/>
      <c r="D16" s="184" t="s">
        <v>229</v>
      </c>
      <c r="E16" s="185"/>
      <c r="G16" s="186"/>
      <c r="I16" s="183" t="s">
        <v>239</v>
      </c>
      <c r="J16" s="183">
        <v>100</v>
      </c>
      <c r="K16" s="183" t="s">
        <v>240</v>
      </c>
      <c r="L16" s="196" t="e">
        <f>+G16/G17</f>
        <v>#DIV/0!</v>
      </c>
      <c r="N16" s="186"/>
      <c r="O16" s="183" t="s">
        <v>239</v>
      </c>
      <c r="Q16" s="183">
        <v>100</v>
      </c>
      <c r="R16" s="183" t="s">
        <v>240</v>
      </c>
      <c r="S16" s="196" t="e">
        <f>+N16/N17</f>
        <v>#DIV/0!</v>
      </c>
      <c r="T16" s="194"/>
    </row>
    <row r="17" spans="2:20" ht="18.75" customHeight="1">
      <c r="B17" s="682"/>
      <c r="C17" s="188"/>
      <c r="D17" s="195" t="s">
        <v>230</v>
      </c>
      <c r="E17" s="190"/>
      <c r="G17" s="191"/>
      <c r="I17" s="188"/>
      <c r="J17" s="188"/>
      <c r="K17" s="188"/>
      <c r="L17" s="192"/>
      <c r="N17" s="191"/>
      <c r="O17" s="188"/>
      <c r="Q17" s="188"/>
      <c r="R17" s="188"/>
      <c r="S17" s="192"/>
      <c r="T17" s="194"/>
    </row>
    <row r="18" spans="2:20" ht="12.75">
      <c r="B18" s="681">
        <v>3</v>
      </c>
      <c r="C18" s="183"/>
      <c r="D18" s="184" t="s">
        <v>292</v>
      </c>
      <c r="E18" s="185"/>
      <c r="G18" s="186"/>
      <c r="I18" s="183" t="s">
        <v>239</v>
      </c>
      <c r="J18" s="183">
        <v>100</v>
      </c>
      <c r="K18" s="183" t="s">
        <v>240</v>
      </c>
      <c r="L18" s="196" t="e">
        <f>+G18/G19</f>
        <v>#DIV/0!</v>
      </c>
      <c r="N18" s="186"/>
      <c r="O18" s="183" t="s">
        <v>239</v>
      </c>
      <c r="Q18" s="183">
        <v>100</v>
      </c>
      <c r="R18" s="183" t="s">
        <v>240</v>
      </c>
      <c r="S18" s="196" t="e">
        <f>+N18/N19</f>
        <v>#DIV/0!</v>
      </c>
      <c r="T18" s="699"/>
    </row>
    <row r="19" spans="2:20" ht="24">
      <c r="B19" s="682"/>
      <c r="C19" s="188"/>
      <c r="D19" s="195" t="s">
        <v>231</v>
      </c>
      <c r="E19" s="190"/>
      <c r="G19" s="191"/>
      <c r="I19" s="188"/>
      <c r="J19" s="188"/>
      <c r="K19" s="188"/>
      <c r="L19" s="192"/>
      <c r="N19" s="191"/>
      <c r="O19" s="188"/>
      <c r="Q19" s="188"/>
      <c r="R19" s="188"/>
      <c r="S19" s="192"/>
      <c r="T19" s="706"/>
    </row>
  </sheetData>
  <sheetProtection/>
  <mergeCells count="13">
    <mergeCell ref="B18:B19"/>
    <mergeCell ref="T18:T19"/>
    <mergeCell ref="B1:T1"/>
    <mergeCell ref="B2:T2"/>
    <mergeCell ref="B4:T4"/>
    <mergeCell ref="B5:T5"/>
    <mergeCell ref="B11:E12"/>
    <mergeCell ref="F11:L12"/>
    <mergeCell ref="N11:S12"/>
    <mergeCell ref="T11:T12"/>
    <mergeCell ref="B14:B15"/>
    <mergeCell ref="T14:T15"/>
    <mergeCell ref="B16:B17"/>
  </mergeCells>
  <printOptions/>
  <pageMargins left="0.7" right="0.7" top="0.75" bottom="0.75" header="0.3" footer="0.3"/>
  <pageSetup horizontalDpi="600" verticalDpi="600" orientation="landscape" scale="98" r:id="rId2"/>
  <colBreaks count="1" manualBreakCount="1">
    <brk id="20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J9"/>
  <sheetViews>
    <sheetView zoomScalePageLayoutView="0" workbookViewId="0" topLeftCell="A1">
      <selection activeCell="D9" sqref="D5:D9"/>
    </sheetView>
  </sheetViews>
  <sheetFormatPr defaultColWidth="11.421875" defaultRowHeight="12.75"/>
  <cols>
    <col min="3" max="3" width="33.140625" style="0" customWidth="1"/>
    <col min="4" max="4" width="50.8515625" style="0" customWidth="1"/>
    <col min="5" max="5" width="16.140625" style="0" customWidth="1"/>
    <col min="10" max="10" width="13.421875" style="0" customWidth="1"/>
  </cols>
  <sheetData>
    <row r="4" spans="1:10" ht="15">
      <c r="A4" s="258" t="s">
        <v>315</v>
      </c>
      <c r="B4" s="258" t="s">
        <v>316</v>
      </c>
      <c r="C4" s="258" t="s">
        <v>317</v>
      </c>
      <c r="D4" s="258" t="s">
        <v>318</v>
      </c>
      <c r="E4" s="258" t="s">
        <v>319</v>
      </c>
      <c r="F4" s="258" t="s">
        <v>320</v>
      </c>
      <c r="G4" s="258" t="s">
        <v>321</v>
      </c>
      <c r="H4" s="258" t="s">
        <v>322</v>
      </c>
      <c r="I4" s="258" t="s">
        <v>323</v>
      </c>
      <c r="J4" s="258" t="s">
        <v>324</v>
      </c>
    </row>
    <row r="5" spans="1:10" ht="47.25" customHeight="1">
      <c r="A5" s="259">
        <v>111</v>
      </c>
      <c r="B5" s="260" t="s">
        <v>325</v>
      </c>
      <c r="C5" s="260" t="s">
        <v>326</v>
      </c>
      <c r="D5" s="261" t="s">
        <v>327</v>
      </c>
      <c r="E5" s="260" t="s">
        <v>328</v>
      </c>
      <c r="F5" s="260" t="s">
        <v>329</v>
      </c>
      <c r="G5" s="260" t="s">
        <v>330</v>
      </c>
      <c r="H5" s="260" t="s">
        <v>331</v>
      </c>
      <c r="I5" s="260" t="s">
        <v>332</v>
      </c>
      <c r="J5" s="260" t="s">
        <v>333</v>
      </c>
    </row>
    <row r="6" spans="1:10" ht="47.25" customHeight="1">
      <c r="A6" s="259">
        <v>24</v>
      </c>
      <c r="B6" s="260" t="s">
        <v>325</v>
      </c>
      <c r="C6" s="260" t="s">
        <v>340</v>
      </c>
      <c r="D6" s="261" t="s">
        <v>341</v>
      </c>
      <c r="E6" s="260" t="s">
        <v>334</v>
      </c>
      <c r="F6" s="260" t="s">
        <v>329</v>
      </c>
      <c r="G6" s="260" t="s">
        <v>339</v>
      </c>
      <c r="H6" s="260" t="s">
        <v>331</v>
      </c>
      <c r="I6" s="260" t="s">
        <v>19</v>
      </c>
      <c r="J6" s="260" t="s">
        <v>333</v>
      </c>
    </row>
    <row r="7" spans="1:10" ht="47.25" customHeight="1">
      <c r="A7" s="259"/>
      <c r="B7" s="260"/>
      <c r="C7" s="260"/>
      <c r="D7" s="261" t="s">
        <v>342</v>
      </c>
      <c r="E7" s="260"/>
      <c r="F7" s="260"/>
      <c r="G7" s="260"/>
      <c r="H7" s="260"/>
      <c r="I7" s="260"/>
      <c r="J7" s="260"/>
    </row>
    <row r="8" spans="1:10" ht="47.25" customHeight="1">
      <c r="A8" s="259">
        <v>189</v>
      </c>
      <c r="B8" s="260" t="s">
        <v>325</v>
      </c>
      <c r="C8" s="260" t="s">
        <v>336</v>
      </c>
      <c r="D8" s="261" t="s">
        <v>337</v>
      </c>
      <c r="E8" s="260" t="s">
        <v>338</v>
      </c>
      <c r="F8" s="260" t="s">
        <v>329</v>
      </c>
      <c r="G8" s="260" t="s">
        <v>335</v>
      </c>
      <c r="H8" s="260" t="s">
        <v>331</v>
      </c>
      <c r="I8" s="260" t="s">
        <v>19</v>
      </c>
      <c r="J8" s="260" t="s">
        <v>333</v>
      </c>
    </row>
    <row r="9" ht="30">
      <c r="D9" s="261" t="s">
        <v>343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U261"/>
  <sheetViews>
    <sheetView showGridLines="0" zoomScale="75" zoomScaleNormal="75" zoomScaleSheetLayoutView="100" zoomScalePageLayoutView="40" workbookViewId="0" topLeftCell="A1">
      <selection activeCell="Y15" sqref="Y15"/>
    </sheetView>
  </sheetViews>
  <sheetFormatPr defaultColWidth="11.421875" defaultRowHeight="12.75"/>
  <cols>
    <col min="1" max="1" width="44.00390625" style="0" customWidth="1"/>
    <col min="2" max="2" width="5.00390625" style="0" customWidth="1"/>
    <col min="3" max="3" width="4.28125" style="0" customWidth="1"/>
    <col min="4" max="7" width="3.140625" style="0" customWidth="1"/>
    <col min="8" max="8" width="4.7109375" style="0" customWidth="1"/>
    <col min="9" max="11" width="3.140625" style="0" customWidth="1"/>
    <col min="12" max="12" width="4.7109375" style="0" customWidth="1"/>
    <col min="13" max="13" width="3.8515625" style="0" customWidth="1"/>
    <col min="14" max="19" width="4.28125" style="0" customWidth="1"/>
    <col min="20" max="20" width="13.28125" style="0" customWidth="1"/>
    <col min="21" max="21" width="11.57421875" style="0" customWidth="1"/>
    <col min="22" max="251" width="7.7109375" style="0" customWidth="1"/>
  </cols>
  <sheetData>
    <row r="3" spans="1:21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/>
      <c r="O3" s="20"/>
      <c r="P3" s="20"/>
      <c r="Q3" s="20"/>
      <c r="R3" s="20"/>
      <c r="S3" s="20"/>
      <c r="T3" s="2"/>
      <c r="U3" s="2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/>
      <c r="O4" s="20"/>
      <c r="R4" s="53"/>
      <c r="S4" s="20"/>
    </row>
    <row r="5" spans="1:21" ht="21.75" customHeight="1">
      <c r="A5" s="54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2"/>
      <c r="P5" s="52"/>
      <c r="Q5" s="52"/>
      <c r="R5" s="52"/>
      <c r="S5" s="20"/>
      <c r="T5" s="2"/>
      <c r="U5" s="2"/>
    </row>
    <row r="6" spans="1:21" ht="22.5" customHeight="1">
      <c r="A6" s="54" t="s">
        <v>24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  <c r="O6" s="52"/>
      <c r="P6" s="52"/>
      <c r="Q6" s="52"/>
      <c r="R6" s="52"/>
      <c r="S6" s="20"/>
      <c r="T6" s="585" t="s">
        <v>376</v>
      </c>
      <c r="U6" s="586"/>
    </row>
    <row r="7" spans="1:21" s="307" customFormat="1" ht="18" customHeight="1">
      <c r="A7" s="390" t="s">
        <v>354</v>
      </c>
      <c r="B7" s="481"/>
      <c r="C7" s="482"/>
      <c r="D7" s="482"/>
      <c r="E7" s="482"/>
      <c r="F7" s="482"/>
      <c r="G7" s="482"/>
      <c r="H7" s="482"/>
      <c r="I7" s="483"/>
      <c r="J7" s="483"/>
      <c r="K7" s="483"/>
      <c r="L7" s="483"/>
      <c r="M7" s="483"/>
      <c r="N7" s="483"/>
      <c r="O7" s="483"/>
      <c r="P7" s="483"/>
      <c r="Q7" s="483" t="s">
        <v>359</v>
      </c>
      <c r="R7" s="483"/>
      <c r="S7" s="483"/>
      <c r="T7" s="484"/>
      <c r="U7" s="485"/>
    </row>
    <row r="8" spans="1:21" ht="12.75">
      <c r="A8" s="486"/>
      <c r="B8" s="486"/>
      <c r="C8" s="486"/>
      <c r="D8" s="486"/>
      <c r="E8" s="486"/>
      <c r="F8" s="486"/>
      <c r="G8" s="486"/>
      <c r="H8" s="486"/>
      <c r="I8" s="487"/>
      <c r="J8" s="487"/>
      <c r="K8" s="487"/>
      <c r="L8" s="488"/>
      <c r="M8" s="488"/>
      <c r="N8" s="488"/>
      <c r="O8" s="488"/>
      <c r="P8" s="488"/>
      <c r="Q8" s="488"/>
      <c r="R8" s="488"/>
      <c r="S8" s="488"/>
      <c r="T8" s="487"/>
      <c r="U8" s="489"/>
    </row>
    <row r="9" spans="1:21" s="307" customFormat="1" ht="18" customHeight="1">
      <c r="A9" s="490" t="s">
        <v>381</v>
      </c>
      <c r="B9" s="491"/>
      <c r="C9" s="492"/>
      <c r="D9" s="493"/>
      <c r="E9" s="494"/>
      <c r="F9" s="493"/>
      <c r="G9" s="493"/>
      <c r="H9" s="493"/>
      <c r="I9" s="494"/>
      <c r="J9" s="493"/>
      <c r="K9" s="494"/>
      <c r="L9" s="493"/>
      <c r="M9" s="494"/>
      <c r="N9" s="494"/>
      <c r="O9" s="494"/>
      <c r="P9" s="494"/>
      <c r="Q9" s="494"/>
      <c r="R9" s="494"/>
      <c r="S9" s="494"/>
      <c r="T9" s="493"/>
      <c r="U9" s="485"/>
    </row>
    <row r="10" spans="1:21" ht="12.75">
      <c r="A10" s="486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8"/>
      <c r="O10" s="488"/>
      <c r="P10" s="488"/>
      <c r="Q10" s="488"/>
      <c r="R10" s="488"/>
      <c r="S10" s="488"/>
      <c r="T10" s="486"/>
      <c r="U10" s="486"/>
    </row>
    <row r="11" spans="1:21" ht="12.75">
      <c r="A11" s="495"/>
      <c r="B11" s="496" t="s">
        <v>5</v>
      </c>
      <c r="C11" s="496"/>
      <c r="D11" s="496"/>
      <c r="E11" s="496"/>
      <c r="F11" s="496"/>
      <c r="G11" s="496"/>
      <c r="H11" s="496"/>
      <c r="I11" s="496"/>
      <c r="J11" s="497"/>
      <c r="K11" s="497"/>
      <c r="L11" s="498"/>
      <c r="M11" s="499"/>
      <c r="N11" s="500"/>
      <c r="O11" s="501"/>
      <c r="P11" s="500"/>
      <c r="Q11" s="501"/>
      <c r="R11" s="500"/>
      <c r="S11" s="502"/>
      <c r="T11" s="498"/>
      <c r="U11" s="495"/>
    </row>
    <row r="12" spans="1:21" ht="48.75" customHeight="1">
      <c r="A12" s="503" t="s">
        <v>25</v>
      </c>
      <c r="B12" s="504" t="s">
        <v>9</v>
      </c>
      <c r="C12" s="504"/>
      <c r="D12" s="504" t="s">
        <v>10</v>
      </c>
      <c r="E12" s="504"/>
      <c r="F12" s="504" t="s">
        <v>11</v>
      </c>
      <c r="G12" s="504"/>
      <c r="H12" s="504" t="s">
        <v>26</v>
      </c>
      <c r="I12" s="505"/>
      <c r="J12" s="506" t="s">
        <v>27</v>
      </c>
      <c r="K12" s="506"/>
      <c r="L12" s="507" t="s">
        <v>12</v>
      </c>
      <c r="M12" s="508"/>
      <c r="N12" s="505" t="s">
        <v>13</v>
      </c>
      <c r="O12" s="504"/>
      <c r="P12" s="507" t="s">
        <v>14</v>
      </c>
      <c r="Q12" s="504"/>
      <c r="R12" s="507" t="s">
        <v>28</v>
      </c>
      <c r="S12" s="505"/>
      <c r="T12" s="509" t="s">
        <v>29</v>
      </c>
      <c r="U12" s="503" t="s">
        <v>30</v>
      </c>
    </row>
    <row r="13" spans="1:21" ht="12.75">
      <c r="A13" s="510"/>
      <c r="B13" s="511" t="s">
        <v>19</v>
      </c>
      <c r="C13" s="511" t="s">
        <v>20</v>
      </c>
      <c r="D13" s="511" t="s">
        <v>19</v>
      </c>
      <c r="E13" s="511" t="s">
        <v>20</v>
      </c>
      <c r="F13" s="511" t="s">
        <v>19</v>
      </c>
      <c r="G13" s="511" t="s">
        <v>20</v>
      </c>
      <c r="H13" s="511" t="s">
        <v>19</v>
      </c>
      <c r="I13" s="511" t="s">
        <v>20</v>
      </c>
      <c r="J13" s="511" t="s">
        <v>19</v>
      </c>
      <c r="K13" s="511" t="s">
        <v>20</v>
      </c>
      <c r="L13" s="512" t="s">
        <v>19</v>
      </c>
      <c r="M13" s="512" t="s">
        <v>20</v>
      </c>
      <c r="N13" s="511" t="s">
        <v>19</v>
      </c>
      <c r="O13" s="511" t="s">
        <v>20</v>
      </c>
      <c r="P13" s="511" t="s">
        <v>19</v>
      </c>
      <c r="Q13" s="511" t="s">
        <v>20</v>
      </c>
      <c r="R13" s="511" t="s">
        <v>19</v>
      </c>
      <c r="S13" s="513" t="s">
        <v>20</v>
      </c>
      <c r="T13" s="510"/>
      <c r="U13" s="514"/>
    </row>
    <row r="14" spans="1:21" ht="18" customHeight="1">
      <c r="A14" s="431" t="s">
        <v>596</v>
      </c>
      <c r="B14" s="433">
        <v>0</v>
      </c>
      <c r="C14" s="433">
        <v>0</v>
      </c>
      <c r="D14" s="433">
        <v>2</v>
      </c>
      <c r="E14" s="433">
        <v>0</v>
      </c>
      <c r="F14" s="433">
        <v>2</v>
      </c>
      <c r="G14" s="433">
        <v>0</v>
      </c>
      <c r="H14" s="433">
        <v>1</v>
      </c>
      <c r="I14" s="433">
        <v>0</v>
      </c>
      <c r="J14" s="433">
        <v>0</v>
      </c>
      <c r="K14" s="433">
        <v>0</v>
      </c>
      <c r="L14" s="473">
        <f>SUM(B14,D14,F14,H14,J14)</f>
        <v>5</v>
      </c>
      <c r="M14" s="473">
        <f>SUM(C14,E14,G14,I14,K14)</f>
        <v>0</v>
      </c>
      <c r="N14" s="433">
        <v>0</v>
      </c>
      <c r="O14" s="433">
        <v>0</v>
      </c>
      <c r="P14" s="433">
        <v>3</v>
      </c>
      <c r="Q14" s="433">
        <v>0</v>
      </c>
      <c r="R14" s="466">
        <v>0</v>
      </c>
      <c r="S14" s="467">
        <v>0</v>
      </c>
      <c r="T14" s="433">
        <v>2</v>
      </c>
      <c r="U14" s="474">
        <f>SUM(L14:M14)/T14</f>
        <v>2.5</v>
      </c>
    </row>
    <row r="15" spans="1:21" ht="18" customHeight="1">
      <c r="A15" s="431" t="s">
        <v>597</v>
      </c>
      <c r="B15" s="433">
        <v>0</v>
      </c>
      <c r="C15" s="433">
        <v>0</v>
      </c>
      <c r="D15" s="433">
        <v>0</v>
      </c>
      <c r="E15" s="433">
        <v>0</v>
      </c>
      <c r="F15" s="433">
        <v>0</v>
      </c>
      <c r="G15" s="433">
        <v>0</v>
      </c>
      <c r="H15" s="433">
        <v>2</v>
      </c>
      <c r="I15" s="433">
        <v>0</v>
      </c>
      <c r="J15" s="433">
        <v>2</v>
      </c>
      <c r="K15" s="433">
        <v>2</v>
      </c>
      <c r="L15" s="473">
        <f aca="true" t="shared" si="0" ref="L15:L29">SUM(B15,D15,F15,H15,J15)</f>
        <v>4</v>
      </c>
      <c r="M15" s="473">
        <f aca="true" t="shared" si="1" ref="M15:M29">SUM(C15,E15,G15,I15,K15)</f>
        <v>2</v>
      </c>
      <c r="N15" s="433">
        <v>0</v>
      </c>
      <c r="O15" s="433">
        <v>0</v>
      </c>
      <c r="P15" s="433">
        <v>2</v>
      </c>
      <c r="Q15" s="433">
        <v>2</v>
      </c>
      <c r="R15" s="466">
        <v>2</v>
      </c>
      <c r="S15" s="467">
        <v>1</v>
      </c>
      <c r="T15" s="433">
        <v>2</v>
      </c>
      <c r="U15" s="474">
        <f aca="true" t="shared" si="2" ref="U15:U30">SUM(L15:M15)/T15</f>
        <v>3</v>
      </c>
    </row>
    <row r="16" spans="1:21" ht="18" customHeight="1">
      <c r="A16" s="431" t="s">
        <v>598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3">
        <v>0</v>
      </c>
      <c r="H16" s="433">
        <v>3</v>
      </c>
      <c r="I16" s="433">
        <v>0</v>
      </c>
      <c r="J16" s="433">
        <v>3</v>
      </c>
      <c r="K16" s="433">
        <v>0</v>
      </c>
      <c r="L16" s="473">
        <f t="shared" si="0"/>
        <v>6</v>
      </c>
      <c r="M16" s="473">
        <f t="shared" si="1"/>
        <v>0</v>
      </c>
      <c r="N16" s="433">
        <v>0</v>
      </c>
      <c r="O16" s="433">
        <v>0</v>
      </c>
      <c r="P16" s="433">
        <v>3</v>
      </c>
      <c r="Q16" s="433">
        <v>0</v>
      </c>
      <c r="R16" s="466">
        <v>2</v>
      </c>
      <c r="S16" s="467">
        <v>1</v>
      </c>
      <c r="T16" s="433">
        <v>2</v>
      </c>
      <c r="U16" s="474">
        <f t="shared" si="2"/>
        <v>3</v>
      </c>
    </row>
    <row r="17" spans="1:21" ht="18" customHeight="1">
      <c r="A17" s="431" t="s">
        <v>385</v>
      </c>
      <c r="B17" s="433">
        <v>2</v>
      </c>
      <c r="C17" s="433">
        <v>0</v>
      </c>
      <c r="D17" s="433">
        <v>2</v>
      </c>
      <c r="E17" s="433">
        <v>0</v>
      </c>
      <c r="F17" s="433">
        <v>2</v>
      </c>
      <c r="G17" s="433">
        <v>0</v>
      </c>
      <c r="H17" s="433">
        <v>0</v>
      </c>
      <c r="I17" s="433">
        <v>0</v>
      </c>
      <c r="J17" s="433">
        <v>0</v>
      </c>
      <c r="K17" s="433">
        <v>0</v>
      </c>
      <c r="L17" s="473">
        <f t="shared" si="0"/>
        <v>6</v>
      </c>
      <c r="M17" s="473">
        <f t="shared" si="1"/>
        <v>0</v>
      </c>
      <c r="N17" s="433">
        <v>0</v>
      </c>
      <c r="O17" s="433">
        <v>0</v>
      </c>
      <c r="P17" s="433">
        <v>4</v>
      </c>
      <c r="Q17" s="433">
        <v>0</v>
      </c>
      <c r="R17" s="466">
        <v>2</v>
      </c>
      <c r="S17" s="467">
        <v>0</v>
      </c>
      <c r="T17" s="433">
        <v>2</v>
      </c>
      <c r="U17" s="474">
        <f t="shared" si="2"/>
        <v>3</v>
      </c>
    </row>
    <row r="18" spans="1:21" ht="18" customHeight="1">
      <c r="A18" s="431" t="s">
        <v>599</v>
      </c>
      <c r="B18" s="433">
        <v>0</v>
      </c>
      <c r="C18" s="433">
        <v>0</v>
      </c>
      <c r="D18" s="433">
        <v>5</v>
      </c>
      <c r="E18" s="433">
        <v>2</v>
      </c>
      <c r="F18" s="433">
        <v>4</v>
      </c>
      <c r="G18" s="433">
        <v>3</v>
      </c>
      <c r="H18" s="433">
        <v>0</v>
      </c>
      <c r="I18" s="433">
        <v>0</v>
      </c>
      <c r="J18" s="433">
        <v>0</v>
      </c>
      <c r="K18" s="433">
        <v>0</v>
      </c>
      <c r="L18" s="473">
        <f t="shared" si="0"/>
        <v>9</v>
      </c>
      <c r="M18" s="473">
        <f t="shared" si="1"/>
        <v>5</v>
      </c>
      <c r="N18" s="433">
        <v>1</v>
      </c>
      <c r="O18" s="433">
        <v>0</v>
      </c>
      <c r="P18" s="433">
        <v>4</v>
      </c>
      <c r="Q18" s="433">
        <v>3</v>
      </c>
      <c r="R18" s="466">
        <v>7</v>
      </c>
      <c r="S18" s="467">
        <v>2</v>
      </c>
      <c r="T18" s="433">
        <v>2</v>
      </c>
      <c r="U18" s="474">
        <f t="shared" si="2"/>
        <v>7</v>
      </c>
    </row>
    <row r="19" spans="1:21" ht="18" customHeight="1">
      <c r="A19" s="431" t="s">
        <v>600</v>
      </c>
      <c r="B19" s="433">
        <v>0</v>
      </c>
      <c r="C19" s="433">
        <v>0</v>
      </c>
      <c r="D19" s="433">
        <v>5</v>
      </c>
      <c r="E19" s="433">
        <v>2</v>
      </c>
      <c r="F19" s="433">
        <v>6</v>
      </c>
      <c r="G19" s="433">
        <v>2</v>
      </c>
      <c r="H19" s="433">
        <v>0</v>
      </c>
      <c r="I19" s="433">
        <v>0</v>
      </c>
      <c r="J19" s="433">
        <v>0</v>
      </c>
      <c r="K19" s="433">
        <v>0</v>
      </c>
      <c r="L19" s="473">
        <f t="shared" si="0"/>
        <v>11</v>
      </c>
      <c r="M19" s="473">
        <f t="shared" si="1"/>
        <v>4</v>
      </c>
      <c r="N19" s="433">
        <v>0</v>
      </c>
      <c r="O19" s="433">
        <v>0</v>
      </c>
      <c r="P19" s="433">
        <v>6</v>
      </c>
      <c r="Q19" s="433">
        <v>2</v>
      </c>
      <c r="R19" s="466">
        <v>5</v>
      </c>
      <c r="S19" s="467">
        <v>2</v>
      </c>
      <c r="T19" s="433">
        <v>2</v>
      </c>
      <c r="U19" s="474">
        <f t="shared" si="2"/>
        <v>7.5</v>
      </c>
    </row>
    <row r="20" spans="1:21" ht="18" customHeight="1">
      <c r="A20" s="431" t="s">
        <v>601</v>
      </c>
      <c r="B20" s="433">
        <v>0</v>
      </c>
      <c r="C20" s="433">
        <v>0</v>
      </c>
      <c r="D20" s="433">
        <v>0</v>
      </c>
      <c r="E20" s="433">
        <v>0</v>
      </c>
      <c r="F20" s="433">
        <v>4</v>
      </c>
      <c r="G20" s="433">
        <v>0</v>
      </c>
      <c r="H20" s="433">
        <v>3</v>
      </c>
      <c r="I20" s="433">
        <v>0</v>
      </c>
      <c r="J20" s="433">
        <v>0</v>
      </c>
      <c r="K20" s="433">
        <v>0</v>
      </c>
      <c r="L20" s="473">
        <f t="shared" si="0"/>
        <v>7</v>
      </c>
      <c r="M20" s="473">
        <f t="shared" si="1"/>
        <v>0</v>
      </c>
      <c r="N20" s="433">
        <v>0</v>
      </c>
      <c r="O20" s="433">
        <v>0</v>
      </c>
      <c r="P20" s="433">
        <v>3</v>
      </c>
      <c r="Q20" s="433">
        <v>0</v>
      </c>
      <c r="R20" s="466">
        <v>8</v>
      </c>
      <c r="S20" s="467">
        <v>1</v>
      </c>
      <c r="T20" s="433">
        <v>2</v>
      </c>
      <c r="U20" s="474">
        <f t="shared" si="2"/>
        <v>3.5</v>
      </c>
    </row>
    <row r="21" spans="1:21" ht="18" customHeight="1">
      <c r="A21" s="431" t="s">
        <v>602</v>
      </c>
      <c r="B21" s="433">
        <v>3</v>
      </c>
      <c r="C21" s="433">
        <v>3</v>
      </c>
      <c r="D21" s="433">
        <v>3</v>
      </c>
      <c r="E21" s="433">
        <v>4</v>
      </c>
      <c r="F21" s="433">
        <v>2</v>
      </c>
      <c r="G21" s="433">
        <v>2</v>
      </c>
      <c r="H21" s="433">
        <v>0</v>
      </c>
      <c r="I21" s="433">
        <v>0</v>
      </c>
      <c r="J21" s="433">
        <v>0</v>
      </c>
      <c r="K21" s="433">
        <v>0</v>
      </c>
      <c r="L21" s="473">
        <f t="shared" si="0"/>
        <v>8</v>
      </c>
      <c r="M21" s="473">
        <f t="shared" si="1"/>
        <v>9</v>
      </c>
      <c r="N21" s="433">
        <v>0</v>
      </c>
      <c r="O21" s="433">
        <v>0</v>
      </c>
      <c r="P21" s="433">
        <v>5</v>
      </c>
      <c r="Q21" s="433">
        <v>6</v>
      </c>
      <c r="R21" s="466">
        <v>2</v>
      </c>
      <c r="S21" s="467">
        <v>0</v>
      </c>
      <c r="T21" s="433">
        <v>2</v>
      </c>
      <c r="U21" s="474">
        <f t="shared" si="2"/>
        <v>8.5</v>
      </c>
    </row>
    <row r="22" spans="1:21" ht="18" customHeight="1">
      <c r="A22" s="431" t="s">
        <v>603</v>
      </c>
      <c r="B22" s="433">
        <v>0</v>
      </c>
      <c r="C22" s="433">
        <v>0</v>
      </c>
      <c r="D22" s="433">
        <v>0</v>
      </c>
      <c r="E22" s="433">
        <v>0</v>
      </c>
      <c r="F22" s="433">
        <v>4</v>
      </c>
      <c r="G22" s="433">
        <v>0</v>
      </c>
      <c r="H22" s="433">
        <v>3</v>
      </c>
      <c r="I22" s="433">
        <v>1</v>
      </c>
      <c r="J22" s="433">
        <v>0</v>
      </c>
      <c r="K22" s="433">
        <v>0</v>
      </c>
      <c r="L22" s="473">
        <f t="shared" si="0"/>
        <v>7</v>
      </c>
      <c r="M22" s="473">
        <f t="shared" si="1"/>
        <v>1</v>
      </c>
      <c r="N22" s="433">
        <v>0</v>
      </c>
      <c r="O22" s="433">
        <v>0</v>
      </c>
      <c r="P22" s="433">
        <v>3</v>
      </c>
      <c r="Q22" s="433">
        <v>1</v>
      </c>
      <c r="R22" s="466">
        <v>5</v>
      </c>
      <c r="S22" s="467">
        <v>0</v>
      </c>
      <c r="T22" s="433">
        <v>2</v>
      </c>
      <c r="U22" s="474">
        <f t="shared" si="2"/>
        <v>4</v>
      </c>
    </row>
    <row r="23" spans="1:21" ht="18" customHeight="1">
      <c r="A23" s="431" t="s">
        <v>604</v>
      </c>
      <c r="B23" s="433">
        <v>0</v>
      </c>
      <c r="C23" s="433">
        <v>0</v>
      </c>
      <c r="D23" s="433">
        <v>3</v>
      </c>
      <c r="E23" s="433">
        <v>1</v>
      </c>
      <c r="F23" s="433">
        <v>4</v>
      </c>
      <c r="G23" s="433">
        <v>0</v>
      </c>
      <c r="H23" s="433">
        <v>0</v>
      </c>
      <c r="I23" s="433">
        <v>0</v>
      </c>
      <c r="J23" s="433">
        <v>0</v>
      </c>
      <c r="K23" s="433">
        <v>0</v>
      </c>
      <c r="L23" s="473">
        <f t="shared" si="0"/>
        <v>7</v>
      </c>
      <c r="M23" s="473">
        <f t="shared" si="1"/>
        <v>1</v>
      </c>
      <c r="N23" s="433">
        <v>0</v>
      </c>
      <c r="O23" s="433">
        <v>0</v>
      </c>
      <c r="P23" s="433">
        <v>4</v>
      </c>
      <c r="Q23" s="433">
        <v>0</v>
      </c>
      <c r="R23" s="466">
        <v>4</v>
      </c>
      <c r="S23" s="467">
        <v>0</v>
      </c>
      <c r="T23" s="433">
        <v>2</v>
      </c>
      <c r="U23" s="474">
        <f t="shared" si="2"/>
        <v>4</v>
      </c>
    </row>
    <row r="24" spans="1:21" ht="18" customHeight="1">
      <c r="A24" s="431" t="s">
        <v>605</v>
      </c>
      <c r="B24" s="433">
        <v>0</v>
      </c>
      <c r="C24" s="433">
        <v>0</v>
      </c>
      <c r="D24" s="433">
        <v>6</v>
      </c>
      <c r="E24" s="433">
        <v>1</v>
      </c>
      <c r="F24" s="433">
        <v>7</v>
      </c>
      <c r="G24" s="433">
        <v>1</v>
      </c>
      <c r="H24" s="433">
        <v>4</v>
      </c>
      <c r="I24" s="433">
        <v>0</v>
      </c>
      <c r="J24" s="433">
        <v>0</v>
      </c>
      <c r="K24" s="433">
        <v>0</v>
      </c>
      <c r="L24" s="473">
        <f t="shared" si="0"/>
        <v>17</v>
      </c>
      <c r="M24" s="473">
        <f t="shared" si="1"/>
        <v>2</v>
      </c>
      <c r="N24" s="433">
        <v>0</v>
      </c>
      <c r="O24" s="433">
        <v>1</v>
      </c>
      <c r="P24" s="433">
        <v>11</v>
      </c>
      <c r="Q24" s="433">
        <v>1</v>
      </c>
      <c r="R24" s="466">
        <v>6</v>
      </c>
      <c r="S24" s="467">
        <v>0</v>
      </c>
      <c r="T24" s="433">
        <v>2</v>
      </c>
      <c r="U24" s="474">
        <f t="shared" si="2"/>
        <v>9.5</v>
      </c>
    </row>
    <row r="25" spans="1:21" ht="18" customHeight="1">
      <c r="A25" s="431" t="s">
        <v>606</v>
      </c>
      <c r="B25" s="433">
        <v>0</v>
      </c>
      <c r="C25" s="433">
        <v>0</v>
      </c>
      <c r="D25" s="433">
        <v>3</v>
      </c>
      <c r="E25" s="433">
        <v>0</v>
      </c>
      <c r="F25" s="433">
        <v>3</v>
      </c>
      <c r="G25" s="433">
        <v>2</v>
      </c>
      <c r="H25" s="433">
        <v>3</v>
      </c>
      <c r="I25" s="433">
        <v>1</v>
      </c>
      <c r="J25" s="433">
        <v>0</v>
      </c>
      <c r="K25" s="433">
        <v>0</v>
      </c>
      <c r="L25" s="473">
        <f t="shared" si="0"/>
        <v>9</v>
      </c>
      <c r="M25" s="473">
        <f t="shared" si="1"/>
        <v>3</v>
      </c>
      <c r="N25" s="433">
        <v>1</v>
      </c>
      <c r="O25" s="433">
        <v>0</v>
      </c>
      <c r="P25" s="433">
        <v>6</v>
      </c>
      <c r="Q25" s="433">
        <v>3</v>
      </c>
      <c r="R25" s="466">
        <v>3</v>
      </c>
      <c r="S25" s="467">
        <v>1</v>
      </c>
      <c r="T25" s="433">
        <v>2</v>
      </c>
      <c r="U25" s="474">
        <f t="shared" si="2"/>
        <v>6</v>
      </c>
    </row>
    <row r="26" spans="1:21" ht="18" customHeight="1">
      <c r="A26" s="431" t="s">
        <v>607</v>
      </c>
      <c r="B26" s="433">
        <v>0</v>
      </c>
      <c r="C26" s="433">
        <v>0</v>
      </c>
      <c r="D26" s="433">
        <v>1</v>
      </c>
      <c r="E26" s="433">
        <v>0</v>
      </c>
      <c r="F26" s="433">
        <v>0</v>
      </c>
      <c r="G26" s="433">
        <v>1</v>
      </c>
      <c r="H26" s="433">
        <v>0</v>
      </c>
      <c r="I26" s="433">
        <v>0</v>
      </c>
      <c r="J26" s="433">
        <v>0</v>
      </c>
      <c r="K26" s="433">
        <v>0</v>
      </c>
      <c r="L26" s="473">
        <f t="shared" si="0"/>
        <v>1</v>
      </c>
      <c r="M26" s="473">
        <f t="shared" si="1"/>
        <v>1</v>
      </c>
      <c r="N26" s="433">
        <v>0</v>
      </c>
      <c r="O26" s="433">
        <v>0</v>
      </c>
      <c r="P26" s="433">
        <v>0</v>
      </c>
      <c r="Q26" s="433">
        <v>1</v>
      </c>
      <c r="R26" s="466">
        <v>0</v>
      </c>
      <c r="S26" s="467">
        <v>0</v>
      </c>
      <c r="T26" s="433">
        <v>2</v>
      </c>
      <c r="U26" s="474">
        <f t="shared" si="2"/>
        <v>1</v>
      </c>
    </row>
    <row r="27" spans="1:21" ht="18" customHeight="1">
      <c r="A27" s="431" t="s">
        <v>608</v>
      </c>
      <c r="B27" s="433">
        <v>0</v>
      </c>
      <c r="C27" s="433">
        <v>0</v>
      </c>
      <c r="D27" s="433">
        <v>0</v>
      </c>
      <c r="E27" s="433">
        <v>0</v>
      </c>
      <c r="F27" s="433">
        <v>0</v>
      </c>
      <c r="G27" s="433">
        <v>0</v>
      </c>
      <c r="H27" s="433">
        <v>3</v>
      </c>
      <c r="I27" s="433">
        <v>0</v>
      </c>
      <c r="J27" s="433">
        <v>2</v>
      </c>
      <c r="K27" s="433">
        <v>1</v>
      </c>
      <c r="L27" s="473">
        <f t="shared" si="0"/>
        <v>5</v>
      </c>
      <c r="M27" s="473">
        <f t="shared" si="1"/>
        <v>1</v>
      </c>
      <c r="N27" s="433">
        <v>0</v>
      </c>
      <c r="O27" s="433">
        <v>0</v>
      </c>
      <c r="P27" s="433">
        <v>2</v>
      </c>
      <c r="Q27" s="433">
        <v>1</v>
      </c>
      <c r="R27" s="466">
        <v>2</v>
      </c>
      <c r="S27" s="467">
        <v>1</v>
      </c>
      <c r="T27" s="433">
        <v>2</v>
      </c>
      <c r="U27" s="474">
        <f t="shared" si="2"/>
        <v>3</v>
      </c>
    </row>
    <row r="28" spans="1:21" ht="18" customHeight="1">
      <c r="A28" s="431" t="s">
        <v>609</v>
      </c>
      <c r="B28" s="433">
        <v>0</v>
      </c>
      <c r="C28" s="433">
        <v>0</v>
      </c>
      <c r="D28" s="433">
        <v>3</v>
      </c>
      <c r="E28" s="433">
        <v>1</v>
      </c>
      <c r="F28" s="433">
        <v>3</v>
      </c>
      <c r="G28" s="433">
        <v>1</v>
      </c>
      <c r="H28" s="433">
        <v>2</v>
      </c>
      <c r="I28" s="433">
        <v>1</v>
      </c>
      <c r="J28" s="433">
        <v>0</v>
      </c>
      <c r="K28" s="433">
        <v>0</v>
      </c>
      <c r="L28" s="473">
        <f t="shared" si="0"/>
        <v>8</v>
      </c>
      <c r="M28" s="473">
        <f t="shared" si="1"/>
        <v>3</v>
      </c>
      <c r="N28" s="433">
        <v>0</v>
      </c>
      <c r="O28" s="433">
        <v>0</v>
      </c>
      <c r="P28" s="433">
        <v>5</v>
      </c>
      <c r="Q28" s="433">
        <v>2</v>
      </c>
      <c r="R28" s="466">
        <v>3</v>
      </c>
      <c r="S28" s="467">
        <v>1</v>
      </c>
      <c r="T28" s="433">
        <v>2</v>
      </c>
      <c r="U28" s="474">
        <f t="shared" si="2"/>
        <v>5.5</v>
      </c>
    </row>
    <row r="29" spans="1:21" ht="18" customHeight="1">
      <c r="A29" s="515" t="s">
        <v>610</v>
      </c>
      <c r="B29" s="433">
        <v>0</v>
      </c>
      <c r="C29" s="433">
        <v>0</v>
      </c>
      <c r="D29" s="433">
        <v>4</v>
      </c>
      <c r="E29" s="433">
        <v>0</v>
      </c>
      <c r="F29" s="433">
        <v>3</v>
      </c>
      <c r="G29" s="433">
        <v>0</v>
      </c>
      <c r="H29" s="433">
        <v>0</v>
      </c>
      <c r="I29" s="433">
        <v>0</v>
      </c>
      <c r="J29" s="433">
        <v>0</v>
      </c>
      <c r="K29" s="433">
        <v>0</v>
      </c>
      <c r="L29" s="473">
        <f t="shared" si="0"/>
        <v>7</v>
      </c>
      <c r="M29" s="473">
        <f t="shared" si="1"/>
        <v>0</v>
      </c>
      <c r="N29" s="433">
        <v>0</v>
      </c>
      <c r="O29" s="433">
        <v>0</v>
      </c>
      <c r="P29" s="433">
        <v>3</v>
      </c>
      <c r="Q29" s="433">
        <v>0</v>
      </c>
      <c r="R29" s="433">
        <v>3</v>
      </c>
      <c r="S29" s="432">
        <v>0</v>
      </c>
      <c r="T29" s="433">
        <v>2</v>
      </c>
      <c r="U29" s="474">
        <f t="shared" si="2"/>
        <v>3.5</v>
      </c>
    </row>
    <row r="30" spans="1:21" ht="12.75">
      <c r="A30" s="516" t="s">
        <v>611</v>
      </c>
      <c r="B30" s="468">
        <v>4</v>
      </c>
      <c r="C30" s="468">
        <v>0</v>
      </c>
      <c r="D30" s="468">
        <v>4</v>
      </c>
      <c r="E30" s="468">
        <v>0</v>
      </c>
      <c r="F30" s="468">
        <v>3</v>
      </c>
      <c r="G30" s="468">
        <v>0</v>
      </c>
      <c r="H30" s="468">
        <v>4</v>
      </c>
      <c r="I30" s="468">
        <v>0</v>
      </c>
      <c r="J30" s="469">
        <v>15</v>
      </c>
      <c r="K30" s="469">
        <v>0</v>
      </c>
      <c r="L30" s="468">
        <v>1</v>
      </c>
      <c r="M30" s="468">
        <v>0</v>
      </c>
      <c r="N30" s="468">
        <v>11</v>
      </c>
      <c r="O30" s="468">
        <v>0</v>
      </c>
      <c r="P30" s="468">
        <v>2</v>
      </c>
      <c r="Q30" s="468">
        <v>0</v>
      </c>
      <c r="R30" s="468">
        <v>2</v>
      </c>
      <c r="S30" s="468">
        <v>0</v>
      </c>
      <c r="T30" s="433">
        <v>2</v>
      </c>
      <c r="U30" s="474">
        <f t="shared" si="2"/>
        <v>0.5</v>
      </c>
    </row>
    <row r="31" spans="1:21" ht="18" customHeight="1">
      <c r="A31" s="431"/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73"/>
      <c r="M31" s="473"/>
      <c r="N31" s="433"/>
      <c r="O31" s="433"/>
      <c r="P31" s="433"/>
      <c r="Q31" s="433"/>
      <c r="R31" s="433"/>
      <c r="S31" s="432"/>
      <c r="T31" s="433"/>
      <c r="U31" s="475"/>
    </row>
    <row r="32" spans="1:21" ht="18" customHeight="1">
      <c r="A32" s="431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73"/>
      <c r="M32" s="473"/>
      <c r="N32" s="433"/>
      <c r="O32" s="433"/>
      <c r="P32" s="433"/>
      <c r="Q32" s="433"/>
      <c r="R32" s="433"/>
      <c r="S32" s="432"/>
      <c r="T32" s="433"/>
      <c r="U32" s="475"/>
    </row>
    <row r="33" spans="1:21" ht="18" customHeight="1">
      <c r="A33" s="431"/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73"/>
      <c r="M33" s="473"/>
      <c r="N33" s="433"/>
      <c r="O33" s="433"/>
      <c r="P33" s="433"/>
      <c r="Q33" s="433"/>
      <c r="R33" s="433"/>
      <c r="S33" s="432"/>
      <c r="T33" s="433"/>
      <c r="U33" s="475"/>
    </row>
    <row r="34" spans="1:21" ht="18" customHeight="1">
      <c r="A34" s="515"/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73"/>
      <c r="M34" s="473"/>
      <c r="N34" s="433"/>
      <c r="O34" s="433"/>
      <c r="P34" s="433"/>
      <c r="Q34" s="433"/>
      <c r="R34" s="433"/>
      <c r="S34" s="432"/>
      <c r="T34" s="433"/>
      <c r="U34" s="475"/>
    </row>
    <row r="35" spans="1:21" ht="18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73"/>
      <c r="M35" s="473"/>
      <c r="N35" s="433"/>
      <c r="O35" s="433"/>
      <c r="P35" s="433"/>
      <c r="Q35" s="433"/>
      <c r="R35" s="433"/>
      <c r="S35" s="432"/>
      <c r="T35" s="433"/>
      <c r="U35" s="475"/>
    </row>
    <row r="36" spans="1:21" ht="18" customHeight="1">
      <c r="A36" s="431"/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73"/>
      <c r="M36" s="473"/>
      <c r="N36" s="433"/>
      <c r="O36" s="433"/>
      <c r="P36" s="433"/>
      <c r="Q36" s="433"/>
      <c r="R36" s="433"/>
      <c r="S36" s="432"/>
      <c r="T36" s="433"/>
      <c r="U36" s="475"/>
    </row>
    <row r="37" spans="1:21" ht="18" customHeight="1">
      <c r="A37" s="516"/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8"/>
      <c r="M37" s="518"/>
      <c r="N37" s="517"/>
      <c r="O37" s="517"/>
      <c r="P37" s="517"/>
      <c r="Q37" s="517"/>
      <c r="R37" s="517"/>
      <c r="S37" s="516"/>
      <c r="T37" s="517"/>
      <c r="U37" s="519"/>
    </row>
    <row r="38" spans="1:21" ht="21" customHeight="1">
      <c r="A38" s="520" t="s">
        <v>31</v>
      </c>
      <c r="B38" s="476">
        <f aca="true" t="shared" si="3" ref="B38:T38">SUM(B14:B37)</f>
        <v>9</v>
      </c>
      <c r="C38" s="476">
        <f t="shared" si="3"/>
        <v>3</v>
      </c>
      <c r="D38" s="476">
        <f t="shared" si="3"/>
        <v>41</v>
      </c>
      <c r="E38" s="476">
        <f t="shared" si="3"/>
        <v>11</v>
      </c>
      <c r="F38" s="476">
        <f t="shared" si="3"/>
        <v>47</v>
      </c>
      <c r="G38" s="476">
        <f t="shared" si="3"/>
        <v>12</v>
      </c>
      <c r="H38" s="476">
        <f t="shared" si="3"/>
        <v>28</v>
      </c>
      <c r="I38" s="476">
        <f t="shared" si="3"/>
        <v>3</v>
      </c>
      <c r="J38" s="476">
        <f t="shared" si="3"/>
        <v>22</v>
      </c>
      <c r="K38" s="476">
        <f t="shared" si="3"/>
        <v>3</v>
      </c>
      <c r="L38" s="477">
        <f t="shared" si="3"/>
        <v>118</v>
      </c>
      <c r="M38" s="477">
        <f t="shared" si="3"/>
        <v>32</v>
      </c>
      <c r="N38" s="476">
        <f t="shared" si="3"/>
        <v>13</v>
      </c>
      <c r="O38" s="476">
        <f t="shared" si="3"/>
        <v>1</v>
      </c>
      <c r="P38" s="476">
        <f t="shared" si="3"/>
        <v>66</v>
      </c>
      <c r="Q38" s="476">
        <f t="shared" si="3"/>
        <v>22</v>
      </c>
      <c r="R38" s="476">
        <f t="shared" si="3"/>
        <v>56</v>
      </c>
      <c r="S38" s="476">
        <f t="shared" si="3"/>
        <v>10</v>
      </c>
      <c r="T38" s="476">
        <f t="shared" si="3"/>
        <v>34</v>
      </c>
      <c r="U38" s="514"/>
    </row>
    <row r="39" spans="1:21" ht="12.75">
      <c r="A39" s="488"/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</row>
    <row r="40" spans="1:21" ht="12.75">
      <c r="A40" s="488"/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</row>
    <row r="41" spans="1:21" ht="20.25" customHeight="1">
      <c r="A41" s="521" t="s">
        <v>22</v>
      </c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</row>
    <row r="42" spans="1:21" ht="12.75">
      <c r="A42" s="521"/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2"/>
      <c r="S42" s="521"/>
      <c r="T42" s="587" t="s">
        <v>376</v>
      </c>
      <c r="U42" s="588"/>
    </row>
    <row r="43" spans="1:21" ht="21.75" customHeight="1">
      <c r="A43" s="523" t="s">
        <v>0</v>
      </c>
      <c r="B43" s="524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1"/>
      <c r="T43" s="521"/>
      <c r="U43" s="521"/>
    </row>
    <row r="44" spans="1:21" ht="22.5" customHeight="1">
      <c r="A44" s="523" t="s">
        <v>24</v>
      </c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1"/>
      <c r="T44" s="521"/>
      <c r="U44" s="521"/>
    </row>
    <row r="45" spans="1:21" s="307" customFormat="1" ht="18" customHeight="1">
      <c r="A45" s="390" t="s">
        <v>354</v>
      </c>
      <c r="B45" s="481"/>
      <c r="C45" s="482"/>
      <c r="D45" s="482"/>
      <c r="E45" s="482"/>
      <c r="F45" s="482"/>
      <c r="G45" s="482"/>
      <c r="H45" s="482"/>
      <c r="I45" s="483"/>
      <c r="J45" s="483"/>
      <c r="K45" s="483"/>
      <c r="L45" s="483"/>
      <c r="M45" s="483"/>
      <c r="N45" s="483"/>
      <c r="O45" s="483"/>
      <c r="P45" s="483"/>
      <c r="Q45" s="483" t="s">
        <v>355</v>
      </c>
      <c r="R45" s="483"/>
      <c r="S45" s="483"/>
      <c r="T45" s="493"/>
      <c r="U45" s="485"/>
    </row>
    <row r="46" spans="1:21" ht="12.75">
      <c r="A46" s="486"/>
      <c r="B46" s="486"/>
      <c r="C46" s="486"/>
      <c r="D46" s="486"/>
      <c r="E46" s="486"/>
      <c r="F46" s="486"/>
      <c r="G46" s="486"/>
      <c r="H46" s="486"/>
      <c r="I46" s="487"/>
      <c r="J46" s="487"/>
      <c r="K46" s="487"/>
      <c r="L46" s="488"/>
      <c r="M46" s="488"/>
      <c r="N46" s="488"/>
      <c r="O46" s="488"/>
      <c r="P46" s="488"/>
      <c r="Q46" s="488"/>
      <c r="R46" s="488"/>
      <c r="S46" s="488"/>
      <c r="T46" s="487"/>
      <c r="U46" s="489"/>
    </row>
    <row r="47" spans="1:21" s="307" customFormat="1" ht="18" customHeight="1">
      <c r="A47" s="490" t="s">
        <v>381</v>
      </c>
      <c r="B47" s="491"/>
      <c r="C47" s="492"/>
      <c r="D47" s="493"/>
      <c r="E47" s="494"/>
      <c r="F47" s="493"/>
      <c r="G47" s="493"/>
      <c r="H47" s="493"/>
      <c r="I47" s="494"/>
      <c r="J47" s="493"/>
      <c r="K47" s="494"/>
      <c r="L47" s="493"/>
      <c r="M47" s="494"/>
      <c r="N47" s="494"/>
      <c r="O47" s="494"/>
      <c r="P47" s="494"/>
      <c r="Q47" s="494"/>
      <c r="R47" s="494"/>
      <c r="S47" s="494"/>
      <c r="T47" s="493"/>
      <c r="U47" s="485"/>
    </row>
    <row r="48" spans="1:21" ht="12.75">
      <c r="A48" s="486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8"/>
      <c r="O48" s="488"/>
      <c r="P48" s="488"/>
      <c r="Q48" s="488"/>
      <c r="R48" s="488"/>
      <c r="S48" s="488"/>
      <c r="T48" s="486"/>
      <c r="U48" s="486"/>
    </row>
    <row r="49" spans="1:21" ht="12.75">
      <c r="A49" s="495"/>
      <c r="B49" s="496" t="s">
        <v>5</v>
      </c>
      <c r="C49" s="496"/>
      <c r="D49" s="496"/>
      <c r="E49" s="496"/>
      <c r="F49" s="496"/>
      <c r="G49" s="496"/>
      <c r="H49" s="496"/>
      <c r="I49" s="496"/>
      <c r="J49" s="497"/>
      <c r="K49" s="497"/>
      <c r="L49" s="498"/>
      <c r="M49" s="499"/>
      <c r="N49" s="500"/>
      <c r="O49" s="501"/>
      <c r="P49" s="500"/>
      <c r="Q49" s="501"/>
      <c r="R49" s="500"/>
      <c r="S49" s="502"/>
      <c r="T49" s="498"/>
      <c r="U49" s="495"/>
    </row>
    <row r="50" spans="1:21" ht="48.75" customHeight="1">
      <c r="A50" s="503" t="s">
        <v>25</v>
      </c>
      <c r="B50" s="504" t="s">
        <v>9</v>
      </c>
      <c r="C50" s="504"/>
      <c r="D50" s="504" t="s">
        <v>10</v>
      </c>
      <c r="E50" s="504"/>
      <c r="F50" s="504" t="s">
        <v>11</v>
      </c>
      <c r="G50" s="504"/>
      <c r="H50" s="504" t="s">
        <v>26</v>
      </c>
      <c r="I50" s="505"/>
      <c r="J50" s="506" t="s">
        <v>27</v>
      </c>
      <c r="K50" s="506"/>
      <c r="L50" s="507" t="s">
        <v>12</v>
      </c>
      <c r="M50" s="508"/>
      <c r="N50" s="505" t="s">
        <v>13</v>
      </c>
      <c r="O50" s="504"/>
      <c r="P50" s="507" t="s">
        <v>14</v>
      </c>
      <c r="Q50" s="504"/>
      <c r="R50" s="507" t="s">
        <v>28</v>
      </c>
      <c r="S50" s="505"/>
      <c r="T50" s="509" t="s">
        <v>29</v>
      </c>
      <c r="U50" s="503" t="s">
        <v>30</v>
      </c>
    </row>
    <row r="51" spans="1:21" ht="12.75">
      <c r="A51" s="510"/>
      <c r="B51" s="511" t="s">
        <v>19</v>
      </c>
      <c r="C51" s="511" t="s">
        <v>20</v>
      </c>
      <c r="D51" s="511" t="s">
        <v>19</v>
      </c>
      <c r="E51" s="511" t="s">
        <v>20</v>
      </c>
      <c r="F51" s="511" t="s">
        <v>19</v>
      </c>
      <c r="G51" s="511" t="s">
        <v>20</v>
      </c>
      <c r="H51" s="511" t="s">
        <v>19</v>
      </c>
      <c r="I51" s="511" t="s">
        <v>20</v>
      </c>
      <c r="J51" s="511" t="s">
        <v>19</v>
      </c>
      <c r="K51" s="511" t="s">
        <v>20</v>
      </c>
      <c r="L51" s="512" t="s">
        <v>19</v>
      </c>
      <c r="M51" s="512" t="s">
        <v>20</v>
      </c>
      <c r="N51" s="511" t="s">
        <v>19</v>
      </c>
      <c r="O51" s="511" t="s">
        <v>20</v>
      </c>
      <c r="P51" s="511" t="s">
        <v>19</v>
      </c>
      <c r="Q51" s="511" t="s">
        <v>20</v>
      </c>
      <c r="R51" s="511" t="s">
        <v>19</v>
      </c>
      <c r="S51" s="513" t="s">
        <v>20</v>
      </c>
      <c r="T51" s="510"/>
      <c r="U51" s="514"/>
    </row>
    <row r="52" spans="1:21" ht="24">
      <c r="A52" s="525" t="s">
        <v>251</v>
      </c>
      <c r="B52" s="526"/>
      <c r="C52" s="526"/>
      <c r="D52" s="526"/>
      <c r="E52" s="526"/>
      <c r="F52" s="526"/>
      <c r="G52" s="526"/>
      <c r="H52" s="526"/>
      <c r="I52" s="526"/>
      <c r="J52" s="526"/>
      <c r="K52" s="526"/>
      <c r="L52" s="527"/>
      <c r="M52" s="527"/>
      <c r="N52" s="526"/>
      <c r="O52" s="526"/>
      <c r="P52" s="526"/>
      <c r="Q52" s="526"/>
      <c r="R52" s="526"/>
      <c r="S52" s="528"/>
      <c r="T52" s="529"/>
      <c r="U52" s="475"/>
    </row>
    <row r="53" spans="1:21" ht="12.75">
      <c r="A53" s="478" t="s">
        <v>386</v>
      </c>
      <c r="B53" s="433"/>
      <c r="C53" s="433"/>
      <c r="D53" s="433"/>
      <c r="E53" s="433"/>
      <c r="F53" s="433"/>
      <c r="G53" s="433"/>
      <c r="H53" s="466">
        <v>6</v>
      </c>
      <c r="I53" s="466">
        <v>2</v>
      </c>
      <c r="J53" s="433"/>
      <c r="K53" s="433"/>
      <c r="L53" s="473">
        <f>H53</f>
        <v>6</v>
      </c>
      <c r="M53" s="473">
        <f>I53</f>
        <v>2</v>
      </c>
      <c r="N53" s="433"/>
      <c r="O53" s="433"/>
      <c r="P53" s="433"/>
      <c r="Q53" s="433"/>
      <c r="R53" s="466">
        <v>8</v>
      </c>
      <c r="S53" s="466">
        <v>0</v>
      </c>
      <c r="T53" s="466">
        <v>2</v>
      </c>
      <c r="U53" s="474">
        <f>SUM(L53:M53)/T53</f>
        <v>4</v>
      </c>
    </row>
    <row r="54" spans="1:21" ht="12.75">
      <c r="A54" s="478" t="s">
        <v>612</v>
      </c>
      <c r="B54" s="433"/>
      <c r="C54" s="433"/>
      <c r="D54" s="433"/>
      <c r="E54" s="433"/>
      <c r="F54" s="433"/>
      <c r="G54" s="433"/>
      <c r="H54" s="466">
        <v>1</v>
      </c>
      <c r="I54" s="466">
        <v>1</v>
      </c>
      <c r="J54" s="433"/>
      <c r="K54" s="433"/>
      <c r="L54" s="473">
        <f>H54</f>
        <v>1</v>
      </c>
      <c r="M54" s="473">
        <f>I54</f>
        <v>1</v>
      </c>
      <c r="N54" s="433"/>
      <c r="O54" s="433"/>
      <c r="P54" s="433"/>
      <c r="Q54" s="433"/>
      <c r="R54" s="466">
        <v>2</v>
      </c>
      <c r="S54" s="466">
        <v>0</v>
      </c>
      <c r="T54" s="466">
        <v>1</v>
      </c>
      <c r="U54" s="474">
        <f aca="true" t="shared" si="4" ref="U54:U95">SUM(L54:M54)/T54</f>
        <v>2</v>
      </c>
    </row>
    <row r="55" spans="1:21" ht="18" customHeight="1">
      <c r="A55" s="478" t="s">
        <v>613</v>
      </c>
      <c r="B55" s="433"/>
      <c r="C55" s="433"/>
      <c r="D55" s="433"/>
      <c r="E55" s="433"/>
      <c r="F55" s="433"/>
      <c r="G55" s="433"/>
      <c r="H55" s="466">
        <v>1</v>
      </c>
      <c r="I55" s="466">
        <v>1</v>
      </c>
      <c r="J55" s="433"/>
      <c r="K55" s="433"/>
      <c r="L55" s="473">
        <f aca="true" t="shared" si="5" ref="L55:L95">H55</f>
        <v>1</v>
      </c>
      <c r="M55" s="473">
        <f aca="true" t="shared" si="6" ref="M55:M95">I55</f>
        <v>1</v>
      </c>
      <c r="N55" s="433"/>
      <c r="O55" s="433"/>
      <c r="P55" s="433"/>
      <c r="Q55" s="433"/>
      <c r="R55" s="466">
        <v>1</v>
      </c>
      <c r="S55" s="466">
        <v>1</v>
      </c>
      <c r="T55" s="466">
        <v>2</v>
      </c>
      <c r="U55" s="474">
        <f t="shared" si="4"/>
        <v>1</v>
      </c>
    </row>
    <row r="56" spans="1:21" ht="18" customHeight="1">
      <c r="A56" s="478" t="s">
        <v>647</v>
      </c>
      <c r="B56" s="433"/>
      <c r="C56" s="433"/>
      <c r="D56" s="433"/>
      <c r="E56" s="433"/>
      <c r="F56" s="433"/>
      <c r="G56" s="433"/>
      <c r="H56" s="466">
        <v>0</v>
      </c>
      <c r="I56" s="466">
        <v>0</v>
      </c>
      <c r="J56" s="433"/>
      <c r="K56" s="433"/>
      <c r="L56" s="473">
        <f t="shared" si="5"/>
        <v>0</v>
      </c>
      <c r="M56" s="473">
        <f t="shared" si="6"/>
        <v>0</v>
      </c>
      <c r="N56" s="433"/>
      <c r="O56" s="433"/>
      <c r="P56" s="433"/>
      <c r="Q56" s="433"/>
      <c r="R56" s="466">
        <v>1</v>
      </c>
      <c r="S56" s="466">
        <v>0</v>
      </c>
      <c r="T56" s="466">
        <v>1</v>
      </c>
      <c r="U56" s="474">
        <f t="shared" si="4"/>
        <v>0</v>
      </c>
    </row>
    <row r="57" spans="1:21" ht="18" customHeight="1">
      <c r="A57" s="478" t="s">
        <v>614</v>
      </c>
      <c r="B57" s="433"/>
      <c r="C57" s="433"/>
      <c r="D57" s="433"/>
      <c r="E57" s="433"/>
      <c r="F57" s="433"/>
      <c r="G57" s="433"/>
      <c r="H57" s="466">
        <v>0</v>
      </c>
      <c r="I57" s="466">
        <v>1</v>
      </c>
      <c r="J57" s="433"/>
      <c r="K57" s="433"/>
      <c r="L57" s="473">
        <f t="shared" si="5"/>
        <v>0</v>
      </c>
      <c r="M57" s="473">
        <f t="shared" si="6"/>
        <v>1</v>
      </c>
      <c r="N57" s="433"/>
      <c r="O57" s="433"/>
      <c r="P57" s="433"/>
      <c r="Q57" s="433"/>
      <c r="R57" s="466">
        <v>1</v>
      </c>
      <c r="S57" s="466">
        <v>0</v>
      </c>
      <c r="T57" s="466">
        <v>1</v>
      </c>
      <c r="U57" s="474">
        <f t="shared" si="4"/>
        <v>1</v>
      </c>
    </row>
    <row r="58" spans="1:21" ht="18" customHeight="1">
      <c r="A58" s="478" t="s">
        <v>615</v>
      </c>
      <c r="B58" s="433"/>
      <c r="C58" s="433"/>
      <c r="D58" s="433"/>
      <c r="E58" s="433"/>
      <c r="F58" s="433"/>
      <c r="G58" s="433"/>
      <c r="H58" s="466">
        <v>2</v>
      </c>
      <c r="I58" s="466">
        <v>0</v>
      </c>
      <c r="J58" s="433"/>
      <c r="K58" s="433"/>
      <c r="L58" s="473">
        <f t="shared" si="5"/>
        <v>2</v>
      </c>
      <c r="M58" s="473">
        <f t="shared" si="6"/>
        <v>0</v>
      </c>
      <c r="N58" s="433"/>
      <c r="O58" s="433"/>
      <c r="P58" s="433"/>
      <c r="Q58" s="433"/>
      <c r="R58" s="466">
        <v>1</v>
      </c>
      <c r="S58" s="466">
        <v>0</v>
      </c>
      <c r="T58" s="466">
        <v>1</v>
      </c>
      <c r="U58" s="474">
        <f t="shared" si="4"/>
        <v>2</v>
      </c>
    </row>
    <row r="59" spans="1:21" ht="18" customHeight="1">
      <c r="A59" s="478" t="s">
        <v>616</v>
      </c>
      <c r="B59" s="433"/>
      <c r="C59" s="433"/>
      <c r="D59" s="433"/>
      <c r="E59" s="433"/>
      <c r="F59" s="433"/>
      <c r="G59" s="433"/>
      <c r="H59" s="466">
        <v>1</v>
      </c>
      <c r="I59" s="466">
        <v>2</v>
      </c>
      <c r="J59" s="433"/>
      <c r="K59" s="433"/>
      <c r="L59" s="473">
        <f t="shared" si="5"/>
        <v>1</v>
      </c>
      <c r="M59" s="473">
        <f t="shared" si="6"/>
        <v>2</v>
      </c>
      <c r="N59" s="433"/>
      <c r="O59" s="433"/>
      <c r="P59" s="433"/>
      <c r="Q59" s="433"/>
      <c r="R59" s="466">
        <v>0</v>
      </c>
      <c r="S59" s="466">
        <v>2</v>
      </c>
      <c r="T59" s="466">
        <v>1</v>
      </c>
      <c r="U59" s="474">
        <f t="shared" si="4"/>
        <v>3</v>
      </c>
    </row>
    <row r="60" spans="1:21" ht="18" customHeight="1">
      <c r="A60" s="478" t="s">
        <v>617</v>
      </c>
      <c r="B60" s="433"/>
      <c r="C60" s="433"/>
      <c r="D60" s="433"/>
      <c r="E60" s="433"/>
      <c r="F60" s="433"/>
      <c r="G60" s="433"/>
      <c r="H60" s="466">
        <v>1</v>
      </c>
      <c r="I60" s="466">
        <v>0</v>
      </c>
      <c r="J60" s="433"/>
      <c r="K60" s="433"/>
      <c r="L60" s="473">
        <f t="shared" si="5"/>
        <v>1</v>
      </c>
      <c r="M60" s="473">
        <f t="shared" si="6"/>
        <v>0</v>
      </c>
      <c r="N60" s="433"/>
      <c r="O60" s="433"/>
      <c r="P60" s="433"/>
      <c r="Q60" s="433"/>
      <c r="R60" s="466">
        <v>1</v>
      </c>
      <c r="S60" s="466">
        <v>0</v>
      </c>
      <c r="T60" s="466">
        <v>1</v>
      </c>
      <c r="U60" s="474">
        <f t="shared" si="4"/>
        <v>1</v>
      </c>
    </row>
    <row r="61" spans="1:21" ht="18" customHeight="1">
      <c r="A61" s="478" t="s">
        <v>618</v>
      </c>
      <c r="B61" s="433"/>
      <c r="C61" s="433"/>
      <c r="D61" s="433"/>
      <c r="E61" s="433"/>
      <c r="F61" s="433"/>
      <c r="G61" s="433"/>
      <c r="H61" s="466">
        <v>1</v>
      </c>
      <c r="I61" s="466">
        <v>1</v>
      </c>
      <c r="J61" s="433"/>
      <c r="K61" s="433"/>
      <c r="L61" s="473">
        <f t="shared" si="5"/>
        <v>1</v>
      </c>
      <c r="M61" s="473">
        <f t="shared" si="6"/>
        <v>1</v>
      </c>
      <c r="N61" s="433"/>
      <c r="O61" s="433"/>
      <c r="P61" s="433"/>
      <c r="Q61" s="433"/>
      <c r="R61" s="466">
        <v>2</v>
      </c>
      <c r="S61" s="466">
        <v>0</v>
      </c>
      <c r="T61" s="466">
        <v>1</v>
      </c>
      <c r="U61" s="474">
        <f t="shared" si="4"/>
        <v>2</v>
      </c>
    </row>
    <row r="62" spans="1:21" ht="18" customHeight="1">
      <c r="A62" s="478" t="s">
        <v>619</v>
      </c>
      <c r="B62" s="433"/>
      <c r="C62" s="433"/>
      <c r="D62" s="433"/>
      <c r="E62" s="433"/>
      <c r="F62" s="433"/>
      <c r="G62" s="433"/>
      <c r="H62" s="466">
        <v>2</v>
      </c>
      <c r="I62" s="466">
        <v>1</v>
      </c>
      <c r="J62" s="433"/>
      <c r="K62" s="433"/>
      <c r="L62" s="473">
        <f t="shared" si="5"/>
        <v>2</v>
      </c>
      <c r="M62" s="473">
        <f t="shared" si="6"/>
        <v>1</v>
      </c>
      <c r="N62" s="433"/>
      <c r="O62" s="433"/>
      <c r="P62" s="433"/>
      <c r="Q62" s="433"/>
      <c r="R62" s="466">
        <v>1</v>
      </c>
      <c r="S62" s="467">
        <v>0</v>
      </c>
      <c r="T62" s="466">
        <v>1</v>
      </c>
      <c r="U62" s="474">
        <f t="shared" si="4"/>
        <v>3</v>
      </c>
    </row>
    <row r="63" spans="1:21" ht="18" customHeight="1">
      <c r="A63" s="478" t="s">
        <v>620</v>
      </c>
      <c r="B63" s="433"/>
      <c r="C63" s="433"/>
      <c r="D63" s="433"/>
      <c r="E63" s="433"/>
      <c r="F63" s="433"/>
      <c r="G63" s="433"/>
      <c r="H63" s="466">
        <v>5</v>
      </c>
      <c r="I63" s="466">
        <v>0</v>
      </c>
      <c r="J63" s="433"/>
      <c r="K63" s="433"/>
      <c r="L63" s="473">
        <f t="shared" si="5"/>
        <v>5</v>
      </c>
      <c r="M63" s="473">
        <f t="shared" si="6"/>
        <v>0</v>
      </c>
      <c r="N63" s="433"/>
      <c r="O63" s="433"/>
      <c r="P63" s="433"/>
      <c r="Q63" s="433"/>
      <c r="R63" s="466">
        <v>5</v>
      </c>
      <c r="S63" s="467">
        <v>0</v>
      </c>
      <c r="T63" s="466">
        <v>1</v>
      </c>
      <c r="U63" s="474">
        <f t="shared" si="4"/>
        <v>5</v>
      </c>
    </row>
    <row r="64" spans="1:21" ht="18" customHeight="1">
      <c r="A64" s="478" t="s">
        <v>648</v>
      </c>
      <c r="B64" s="433"/>
      <c r="C64" s="433"/>
      <c r="D64" s="433"/>
      <c r="E64" s="433"/>
      <c r="F64" s="433"/>
      <c r="G64" s="433"/>
      <c r="H64" s="466">
        <v>4</v>
      </c>
      <c r="I64" s="466">
        <v>1</v>
      </c>
      <c r="J64" s="433"/>
      <c r="K64" s="433"/>
      <c r="L64" s="473">
        <f t="shared" si="5"/>
        <v>4</v>
      </c>
      <c r="M64" s="473">
        <f t="shared" si="6"/>
        <v>1</v>
      </c>
      <c r="N64" s="433"/>
      <c r="O64" s="433"/>
      <c r="P64" s="433"/>
      <c r="Q64" s="433"/>
      <c r="R64" s="466">
        <v>4</v>
      </c>
      <c r="S64" s="467">
        <v>0</v>
      </c>
      <c r="T64" s="466">
        <v>2</v>
      </c>
      <c r="U64" s="474">
        <f t="shared" si="4"/>
        <v>2.5</v>
      </c>
    </row>
    <row r="65" spans="1:21" ht="18" customHeight="1">
      <c r="A65" s="478" t="s">
        <v>621</v>
      </c>
      <c r="B65" s="433"/>
      <c r="C65" s="433"/>
      <c r="D65" s="433"/>
      <c r="E65" s="433"/>
      <c r="F65" s="433"/>
      <c r="G65" s="433"/>
      <c r="H65" s="466">
        <v>1</v>
      </c>
      <c r="I65" s="466">
        <v>0</v>
      </c>
      <c r="J65" s="433"/>
      <c r="K65" s="433"/>
      <c r="L65" s="473">
        <f t="shared" si="5"/>
        <v>1</v>
      </c>
      <c r="M65" s="473">
        <f t="shared" si="6"/>
        <v>0</v>
      </c>
      <c r="N65" s="433"/>
      <c r="O65" s="433"/>
      <c r="P65" s="433"/>
      <c r="Q65" s="433"/>
      <c r="R65" s="466">
        <v>0</v>
      </c>
      <c r="S65" s="466">
        <v>0</v>
      </c>
      <c r="T65" s="466">
        <v>1</v>
      </c>
      <c r="U65" s="474">
        <f t="shared" si="4"/>
        <v>1</v>
      </c>
    </row>
    <row r="66" spans="1:21" ht="18" customHeight="1">
      <c r="A66" s="478" t="s">
        <v>622</v>
      </c>
      <c r="B66" s="433"/>
      <c r="C66" s="433"/>
      <c r="D66" s="433"/>
      <c r="E66" s="433"/>
      <c r="F66" s="433"/>
      <c r="G66" s="433"/>
      <c r="H66" s="466">
        <v>2</v>
      </c>
      <c r="I66" s="466">
        <v>1</v>
      </c>
      <c r="J66" s="433"/>
      <c r="K66" s="433"/>
      <c r="L66" s="473">
        <f t="shared" si="5"/>
        <v>2</v>
      </c>
      <c r="M66" s="473">
        <f t="shared" si="6"/>
        <v>1</v>
      </c>
      <c r="N66" s="433"/>
      <c r="O66" s="433"/>
      <c r="P66" s="433"/>
      <c r="Q66" s="433"/>
      <c r="R66" s="466">
        <v>3</v>
      </c>
      <c r="S66" s="466">
        <v>0</v>
      </c>
      <c r="T66" s="466">
        <v>1</v>
      </c>
      <c r="U66" s="474">
        <f t="shared" si="4"/>
        <v>3</v>
      </c>
    </row>
    <row r="67" spans="1:21" ht="18" customHeight="1">
      <c r="A67" s="478" t="s">
        <v>623</v>
      </c>
      <c r="B67" s="433"/>
      <c r="C67" s="433"/>
      <c r="D67" s="433"/>
      <c r="E67" s="433"/>
      <c r="F67" s="433"/>
      <c r="G67" s="433"/>
      <c r="H67" s="466">
        <v>2</v>
      </c>
      <c r="I67" s="466">
        <v>1</v>
      </c>
      <c r="J67" s="433"/>
      <c r="K67" s="433"/>
      <c r="L67" s="473">
        <f t="shared" si="5"/>
        <v>2</v>
      </c>
      <c r="M67" s="473">
        <f t="shared" si="6"/>
        <v>1</v>
      </c>
      <c r="N67" s="433"/>
      <c r="O67" s="433"/>
      <c r="P67" s="433"/>
      <c r="Q67" s="433"/>
      <c r="R67" s="466">
        <v>2</v>
      </c>
      <c r="S67" s="466">
        <v>0</v>
      </c>
      <c r="T67" s="466">
        <v>1</v>
      </c>
      <c r="U67" s="474">
        <f t="shared" si="4"/>
        <v>3</v>
      </c>
    </row>
    <row r="68" spans="1:21" ht="18" customHeight="1">
      <c r="A68" s="478" t="s">
        <v>649</v>
      </c>
      <c r="B68" s="433"/>
      <c r="C68" s="433"/>
      <c r="D68" s="433"/>
      <c r="E68" s="433"/>
      <c r="F68" s="433"/>
      <c r="G68" s="433"/>
      <c r="H68" s="466">
        <v>0</v>
      </c>
      <c r="I68" s="466">
        <v>0</v>
      </c>
      <c r="J68" s="433"/>
      <c r="K68" s="433"/>
      <c r="L68" s="473">
        <f t="shared" si="5"/>
        <v>0</v>
      </c>
      <c r="M68" s="473">
        <f t="shared" si="6"/>
        <v>0</v>
      </c>
      <c r="N68" s="433"/>
      <c r="O68" s="433"/>
      <c r="P68" s="433"/>
      <c r="Q68" s="433"/>
      <c r="R68" s="466">
        <v>1</v>
      </c>
      <c r="S68" s="466">
        <v>0</v>
      </c>
      <c r="T68" s="466">
        <v>1</v>
      </c>
      <c r="U68" s="474">
        <f t="shared" si="4"/>
        <v>0</v>
      </c>
    </row>
    <row r="69" spans="1:21" ht="18" customHeight="1">
      <c r="A69" s="478" t="s">
        <v>624</v>
      </c>
      <c r="B69" s="433"/>
      <c r="C69" s="433"/>
      <c r="D69" s="433"/>
      <c r="E69" s="433"/>
      <c r="F69" s="433"/>
      <c r="G69" s="433"/>
      <c r="H69" s="466">
        <v>2</v>
      </c>
      <c r="I69" s="466">
        <v>0</v>
      </c>
      <c r="J69" s="433"/>
      <c r="K69" s="433"/>
      <c r="L69" s="473">
        <f t="shared" si="5"/>
        <v>2</v>
      </c>
      <c r="M69" s="473">
        <f t="shared" si="6"/>
        <v>0</v>
      </c>
      <c r="N69" s="433"/>
      <c r="O69" s="433"/>
      <c r="P69" s="433"/>
      <c r="Q69" s="433"/>
      <c r="R69" s="466">
        <v>1</v>
      </c>
      <c r="S69" s="466">
        <v>1</v>
      </c>
      <c r="T69" s="466">
        <v>1</v>
      </c>
      <c r="U69" s="474">
        <f t="shared" si="4"/>
        <v>2</v>
      </c>
    </row>
    <row r="70" spans="1:21" ht="18" customHeight="1">
      <c r="A70" s="478" t="s">
        <v>625</v>
      </c>
      <c r="B70" s="433"/>
      <c r="C70" s="433"/>
      <c r="D70" s="433"/>
      <c r="E70" s="433"/>
      <c r="F70" s="433"/>
      <c r="G70" s="433"/>
      <c r="H70" s="466">
        <v>1</v>
      </c>
      <c r="I70" s="466">
        <v>1</v>
      </c>
      <c r="J70" s="433"/>
      <c r="K70" s="433"/>
      <c r="L70" s="473">
        <f t="shared" si="5"/>
        <v>1</v>
      </c>
      <c r="M70" s="473">
        <f t="shared" si="6"/>
        <v>1</v>
      </c>
      <c r="N70" s="433"/>
      <c r="O70" s="433"/>
      <c r="P70" s="433"/>
      <c r="Q70" s="433"/>
      <c r="R70" s="466">
        <v>1</v>
      </c>
      <c r="S70" s="466">
        <v>0</v>
      </c>
      <c r="T70" s="466">
        <v>1</v>
      </c>
      <c r="U70" s="474">
        <f t="shared" si="4"/>
        <v>2</v>
      </c>
    </row>
    <row r="71" spans="1:21" ht="18" customHeight="1">
      <c r="A71" s="478" t="s">
        <v>626</v>
      </c>
      <c r="B71" s="433"/>
      <c r="C71" s="433"/>
      <c r="D71" s="433"/>
      <c r="E71" s="433"/>
      <c r="F71" s="433"/>
      <c r="G71" s="433"/>
      <c r="H71" s="466">
        <v>0</v>
      </c>
      <c r="I71" s="466">
        <v>1</v>
      </c>
      <c r="J71" s="433"/>
      <c r="K71" s="433"/>
      <c r="L71" s="473">
        <f t="shared" si="5"/>
        <v>0</v>
      </c>
      <c r="M71" s="473">
        <f t="shared" si="6"/>
        <v>1</v>
      </c>
      <c r="N71" s="433"/>
      <c r="O71" s="433"/>
      <c r="P71" s="433"/>
      <c r="Q71" s="433"/>
      <c r="R71" s="466">
        <v>1</v>
      </c>
      <c r="S71" s="466">
        <v>1</v>
      </c>
      <c r="T71" s="466">
        <v>1</v>
      </c>
      <c r="U71" s="474">
        <f t="shared" si="4"/>
        <v>1</v>
      </c>
    </row>
    <row r="72" spans="1:21" ht="18" customHeight="1">
      <c r="A72" s="478" t="s">
        <v>627</v>
      </c>
      <c r="B72" s="433"/>
      <c r="C72" s="433"/>
      <c r="D72" s="433"/>
      <c r="E72" s="433"/>
      <c r="F72" s="433"/>
      <c r="G72" s="433"/>
      <c r="H72" s="466">
        <v>2</v>
      </c>
      <c r="I72" s="466">
        <v>0</v>
      </c>
      <c r="J72" s="433"/>
      <c r="K72" s="433"/>
      <c r="L72" s="473">
        <f t="shared" si="5"/>
        <v>2</v>
      </c>
      <c r="M72" s="473">
        <f t="shared" si="6"/>
        <v>0</v>
      </c>
      <c r="N72" s="433"/>
      <c r="O72" s="433"/>
      <c r="P72" s="433"/>
      <c r="Q72" s="433"/>
      <c r="R72" s="466">
        <v>2</v>
      </c>
      <c r="S72" s="467">
        <v>1</v>
      </c>
      <c r="T72" s="466">
        <v>1</v>
      </c>
      <c r="U72" s="474">
        <f t="shared" si="4"/>
        <v>2</v>
      </c>
    </row>
    <row r="73" spans="1:21" ht="18" customHeight="1">
      <c r="A73" s="478" t="s">
        <v>628</v>
      </c>
      <c r="B73" s="433"/>
      <c r="C73" s="433"/>
      <c r="D73" s="433"/>
      <c r="E73" s="433"/>
      <c r="F73" s="433"/>
      <c r="G73" s="433"/>
      <c r="H73" s="466">
        <v>1</v>
      </c>
      <c r="I73" s="466">
        <v>1</v>
      </c>
      <c r="J73" s="433"/>
      <c r="K73" s="433"/>
      <c r="L73" s="473">
        <f t="shared" si="5"/>
        <v>1</v>
      </c>
      <c r="M73" s="473">
        <f t="shared" si="6"/>
        <v>1</v>
      </c>
      <c r="N73" s="433"/>
      <c r="O73" s="433"/>
      <c r="P73" s="433"/>
      <c r="Q73" s="433"/>
      <c r="R73" s="466">
        <v>2</v>
      </c>
      <c r="S73" s="466">
        <v>0</v>
      </c>
      <c r="T73" s="466">
        <v>1</v>
      </c>
      <c r="U73" s="474">
        <f t="shared" si="4"/>
        <v>2</v>
      </c>
    </row>
    <row r="74" spans="1:21" ht="18" customHeight="1">
      <c r="A74" s="478" t="s">
        <v>629</v>
      </c>
      <c r="B74" s="433"/>
      <c r="C74" s="433"/>
      <c r="D74" s="433"/>
      <c r="E74" s="433"/>
      <c r="F74" s="433"/>
      <c r="G74" s="433"/>
      <c r="H74" s="466">
        <v>1</v>
      </c>
      <c r="I74" s="466">
        <v>0</v>
      </c>
      <c r="J74" s="433"/>
      <c r="K74" s="433"/>
      <c r="L74" s="473">
        <f t="shared" si="5"/>
        <v>1</v>
      </c>
      <c r="M74" s="473">
        <f t="shared" si="6"/>
        <v>0</v>
      </c>
      <c r="N74" s="433"/>
      <c r="O74" s="433"/>
      <c r="P74" s="433"/>
      <c r="Q74" s="433"/>
      <c r="R74" s="466">
        <v>1</v>
      </c>
      <c r="S74" s="466">
        <v>0</v>
      </c>
      <c r="T74" s="466">
        <v>1</v>
      </c>
      <c r="U74" s="474">
        <f t="shared" si="4"/>
        <v>1</v>
      </c>
    </row>
    <row r="75" spans="1:21" ht="18" customHeight="1">
      <c r="A75" s="478" t="s">
        <v>630</v>
      </c>
      <c r="B75" s="433"/>
      <c r="C75" s="433"/>
      <c r="D75" s="433"/>
      <c r="E75" s="433"/>
      <c r="F75" s="433"/>
      <c r="G75" s="433"/>
      <c r="H75" s="466">
        <v>6</v>
      </c>
      <c r="I75" s="466">
        <v>0</v>
      </c>
      <c r="J75" s="433"/>
      <c r="K75" s="433"/>
      <c r="L75" s="473">
        <f t="shared" si="5"/>
        <v>6</v>
      </c>
      <c r="M75" s="473">
        <f t="shared" si="6"/>
        <v>0</v>
      </c>
      <c r="N75" s="433"/>
      <c r="O75" s="433"/>
      <c r="P75" s="433"/>
      <c r="Q75" s="433"/>
      <c r="R75" s="466">
        <v>4</v>
      </c>
      <c r="S75" s="466">
        <v>0</v>
      </c>
      <c r="T75" s="466">
        <v>1</v>
      </c>
      <c r="U75" s="474">
        <f t="shared" si="4"/>
        <v>6</v>
      </c>
    </row>
    <row r="76" spans="1:21" ht="18" customHeight="1">
      <c r="A76" s="478" t="s">
        <v>631</v>
      </c>
      <c r="B76" s="433"/>
      <c r="C76" s="433"/>
      <c r="D76" s="433"/>
      <c r="E76" s="433"/>
      <c r="F76" s="433"/>
      <c r="G76" s="433"/>
      <c r="H76" s="466">
        <v>1</v>
      </c>
      <c r="I76" s="466">
        <v>0</v>
      </c>
      <c r="J76" s="433"/>
      <c r="K76" s="433"/>
      <c r="L76" s="473">
        <f t="shared" si="5"/>
        <v>1</v>
      </c>
      <c r="M76" s="473">
        <f t="shared" si="6"/>
        <v>0</v>
      </c>
      <c r="N76" s="433"/>
      <c r="O76" s="433"/>
      <c r="P76" s="433"/>
      <c r="Q76" s="433"/>
      <c r="R76" s="466">
        <v>0</v>
      </c>
      <c r="S76" s="466">
        <v>0</v>
      </c>
      <c r="T76" s="466">
        <v>1</v>
      </c>
      <c r="U76" s="474">
        <f t="shared" si="4"/>
        <v>1</v>
      </c>
    </row>
    <row r="77" spans="1:21" ht="18" customHeight="1">
      <c r="A77" s="478" t="s">
        <v>632</v>
      </c>
      <c r="B77" s="433"/>
      <c r="C77" s="433"/>
      <c r="D77" s="433"/>
      <c r="E77" s="433"/>
      <c r="F77" s="433"/>
      <c r="G77" s="433"/>
      <c r="H77" s="466">
        <v>0</v>
      </c>
      <c r="I77" s="466">
        <v>1</v>
      </c>
      <c r="J77" s="433"/>
      <c r="K77" s="433"/>
      <c r="L77" s="473">
        <f t="shared" si="5"/>
        <v>0</v>
      </c>
      <c r="M77" s="473">
        <f t="shared" si="6"/>
        <v>1</v>
      </c>
      <c r="N77" s="433"/>
      <c r="O77" s="433"/>
      <c r="P77" s="433"/>
      <c r="Q77" s="433"/>
      <c r="R77" s="466">
        <v>1</v>
      </c>
      <c r="S77" s="466">
        <v>0</v>
      </c>
      <c r="T77" s="466">
        <v>1</v>
      </c>
      <c r="U77" s="474">
        <f t="shared" si="4"/>
        <v>1</v>
      </c>
    </row>
    <row r="78" spans="1:21" ht="18" customHeight="1">
      <c r="A78" s="478" t="s">
        <v>633</v>
      </c>
      <c r="B78" s="433"/>
      <c r="C78" s="433"/>
      <c r="D78" s="433"/>
      <c r="E78" s="433"/>
      <c r="F78" s="433"/>
      <c r="G78" s="433"/>
      <c r="H78" s="466">
        <v>4</v>
      </c>
      <c r="I78" s="466">
        <v>0</v>
      </c>
      <c r="J78" s="433"/>
      <c r="K78" s="433"/>
      <c r="L78" s="473">
        <f t="shared" si="5"/>
        <v>4</v>
      </c>
      <c r="M78" s="473">
        <f t="shared" si="6"/>
        <v>0</v>
      </c>
      <c r="N78" s="433"/>
      <c r="O78" s="433"/>
      <c r="P78" s="433"/>
      <c r="Q78" s="433"/>
      <c r="R78" s="466">
        <v>4</v>
      </c>
      <c r="S78" s="466">
        <v>0</v>
      </c>
      <c r="T78" s="466">
        <v>1</v>
      </c>
      <c r="U78" s="474">
        <f t="shared" si="4"/>
        <v>4</v>
      </c>
    </row>
    <row r="79" spans="1:21" ht="18" customHeight="1">
      <c r="A79" s="478" t="s">
        <v>634</v>
      </c>
      <c r="B79" s="433"/>
      <c r="C79" s="433"/>
      <c r="D79" s="433"/>
      <c r="E79" s="433"/>
      <c r="F79" s="433"/>
      <c r="G79" s="433"/>
      <c r="H79" s="466">
        <v>1</v>
      </c>
      <c r="I79" s="466">
        <v>1</v>
      </c>
      <c r="J79" s="433"/>
      <c r="K79" s="433"/>
      <c r="L79" s="473">
        <f t="shared" si="5"/>
        <v>1</v>
      </c>
      <c r="M79" s="473">
        <f t="shared" si="6"/>
        <v>1</v>
      </c>
      <c r="N79" s="433"/>
      <c r="O79" s="433"/>
      <c r="P79" s="433"/>
      <c r="Q79" s="433"/>
      <c r="R79" s="466">
        <v>0</v>
      </c>
      <c r="S79" s="466">
        <v>2</v>
      </c>
      <c r="T79" s="466">
        <v>1</v>
      </c>
      <c r="U79" s="474">
        <f t="shared" si="4"/>
        <v>2</v>
      </c>
    </row>
    <row r="80" spans="1:21" ht="18" customHeight="1">
      <c r="A80" s="478" t="s">
        <v>635</v>
      </c>
      <c r="B80" s="433"/>
      <c r="C80" s="433"/>
      <c r="D80" s="433"/>
      <c r="E80" s="433"/>
      <c r="F80" s="433"/>
      <c r="G80" s="433"/>
      <c r="H80" s="466">
        <v>1</v>
      </c>
      <c r="I80" s="466">
        <v>0</v>
      </c>
      <c r="J80" s="433"/>
      <c r="K80" s="433"/>
      <c r="L80" s="473">
        <f t="shared" si="5"/>
        <v>1</v>
      </c>
      <c r="M80" s="473">
        <f t="shared" si="6"/>
        <v>0</v>
      </c>
      <c r="N80" s="433"/>
      <c r="O80" s="433"/>
      <c r="P80" s="433"/>
      <c r="Q80" s="433"/>
      <c r="R80" s="466">
        <v>2</v>
      </c>
      <c r="S80" s="466">
        <v>0</v>
      </c>
      <c r="T80" s="466">
        <v>1</v>
      </c>
      <c r="U80" s="474">
        <f t="shared" si="4"/>
        <v>1</v>
      </c>
    </row>
    <row r="81" spans="1:21" ht="18" customHeight="1">
      <c r="A81" s="478" t="s">
        <v>636</v>
      </c>
      <c r="B81" s="433"/>
      <c r="C81" s="433"/>
      <c r="D81" s="433"/>
      <c r="E81" s="433"/>
      <c r="F81" s="433"/>
      <c r="G81" s="433"/>
      <c r="H81" s="466">
        <v>5</v>
      </c>
      <c r="I81" s="466">
        <v>1</v>
      </c>
      <c r="J81" s="433"/>
      <c r="K81" s="433"/>
      <c r="L81" s="473">
        <f t="shared" si="5"/>
        <v>5</v>
      </c>
      <c r="M81" s="473">
        <f t="shared" si="6"/>
        <v>1</v>
      </c>
      <c r="N81" s="433"/>
      <c r="O81" s="433"/>
      <c r="P81" s="433"/>
      <c r="Q81" s="433"/>
      <c r="R81" s="466">
        <v>3</v>
      </c>
      <c r="S81" s="466">
        <v>2</v>
      </c>
      <c r="T81" s="466">
        <v>1</v>
      </c>
      <c r="U81" s="474">
        <f t="shared" si="4"/>
        <v>6</v>
      </c>
    </row>
    <row r="82" spans="1:21" ht="18" customHeight="1">
      <c r="A82" s="478" t="s">
        <v>650</v>
      </c>
      <c r="B82" s="433"/>
      <c r="C82" s="433"/>
      <c r="D82" s="433"/>
      <c r="E82" s="433"/>
      <c r="F82" s="433"/>
      <c r="G82" s="433"/>
      <c r="H82" s="466">
        <v>0</v>
      </c>
      <c r="I82" s="466">
        <v>0</v>
      </c>
      <c r="J82" s="433"/>
      <c r="K82" s="433"/>
      <c r="L82" s="473">
        <f t="shared" si="5"/>
        <v>0</v>
      </c>
      <c r="M82" s="473">
        <f t="shared" si="6"/>
        <v>0</v>
      </c>
      <c r="N82" s="433"/>
      <c r="O82" s="433"/>
      <c r="P82" s="433"/>
      <c r="Q82" s="433"/>
      <c r="R82" s="466">
        <v>1</v>
      </c>
      <c r="S82" s="466">
        <v>0</v>
      </c>
      <c r="T82" s="466">
        <v>1</v>
      </c>
      <c r="U82" s="474">
        <f t="shared" si="4"/>
        <v>0</v>
      </c>
    </row>
    <row r="83" spans="1:21" ht="18" customHeight="1">
      <c r="A83" s="478" t="s">
        <v>637</v>
      </c>
      <c r="B83" s="433"/>
      <c r="C83" s="433"/>
      <c r="D83" s="433"/>
      <c r="E83" s="433"/>
      <c r="F83" s="433"/>
      <c r="G83" s="433"/>
      <c r="H83" s="466">
        <v>1</v>
      </c>
      <c r="I83" s="466">
        <v>0</v>
      </c>
      <c r="J83" s="433"/>
      <c r="K83" s="433"/>
      <c r="L83" s="473">
        <f t="shared" si="5"/>
        <v>1</v>
      </c>
      <c r="M83" s="473">
        <f t="shared" si="6"/>
        <v>0</v>
      </c>
      <c r="N83" s="433"/>
      <c r="O83" s="433"/>
      <c r="P83" s="433"/>
      <c r="Q83" s="433"/>
      <c r="R83" s="466">
        <v>1</v>
      </c>
      <c r="S83" s="466">
        <v>0</v>
      </c>
      <c r="T83" s="466">
        <v>1</v>
      </c>
      <c r="U83" s="474">
        <f t="shared" si="4"/>
        <v>1</v>
      </c>
    </row>
    <row r="84" spans="1:21" ht="18" customHeight="1">
      <c r="A84" s="478" t="s">
        <v>651</v>
      </c>
      <c r="B84" s="433"/>
      <c r="C84" s="433"/>
      <c r="D84" s="433"/>
      <c r="E84" s="433"/>
      <c r="F84" s="433"/>
      <c r="G84" s="433"/>
      <c r="H84" s="466">
        <v>0</v>
      </c>
      <c r="I84" s="466">
        <v>0</v>
      </c>
      <c r="J84" s="433"/>
      <c r="K84" s="433"/>
      <c r="L84" s="473">
        <f t="shared" si="5"/>
        <v>0</v>
      </c>
      <c r="M84" s="473">
        <f t="shared" si="6"/>
        <v>0</v>
      </c>
      <c r="N84" s="433"/>
      <c r="O84" s="433"/>
      <c r="P84" s="433"/>
      <c r="Q84" s="433"/>
      <c r="R84" s="466">
        <v>2</v>
      </c>
      <c r="S84" s="466">
        <v>0</v>
      </c>
      <c r="T84" s="466">
        <v>1</v>
      </c>
      <c r="U84" s="474">
        <f t="shared" si="4"/>
        <v>0</v>
      </c>
    </row>
    <row r="85" spans="1:21" ht="18" customHeight="1">
      <c r="A85" s="478" t="s">
        <v>652</v>
      </c>
      <c r="B85" s="433"/>
      <c r="C85" s="433"/>
      <c r="D85" s="433"/>
      <c r="E85" s="433"/>
      <c r="F85" s="433"/>
      <c r="G85" s="433"/>
      <c r="H85" s="466">
        <v>0</v>
      </c>
      <c r="I85" s="466">
        <v>0</v>
      </c>
      <c r="J85" s="433"/>
      <c r="K85" s="433"/>
      <c r="L85" s="473">
        <f t="shared" si="5"/>
        <v>0</v>
      </c>
      <c r="M85" s="473">
        <f t="shared" si="6"/>
        <v>0</v>
      </c>
      <c r="N85" s="433"/>
      <c r="O85" s="433"/>
      <c r="P85" s="433"/>
      <c r="Q85" s="433"/>
      <c r="R85" s="466">
        <v>0</v>
      </c>
      <c r="S85" s="466">
        <v>0</v>
      </c>
      <c r="T85" s="466">
        <v>1</v>
      </c>
      <c r="U85" s="474">
        <f t="shared" si="4"/>
        <v>0</v>
      </c>
    </row>
    <row r="86" spans="1:21" ht="18" customHeight="1">
      <c r="A86" s="478" t="s">
        <v>638</v>
      </c>
      <c r="B86" s="433"/>
      <c r="C86" s="433"/>
      <c r="D86" s="433"/>
      <c r="E86" s="433"/>
      <c r="F86" s="433"/>
      <c r="G86" s="433"/>
      <c r="H86" s="466">
        <v>5</v>
      </c>
      <c r="I86" s="466">
        <v>0</v>
      </c>
      <c r="J86" s="433"/>
      <c r="K86" s="433"/>
      <c r="L86" s="473">
        <f t="shared" si="5"/>
        <v>5</v>
      </c>
      <c r="M86" s="473">
        <f t="shared" si="6"/>
        <v>0</v>
      </c>
      <c r="N86" s="433"/>
      <c r="O86" s="433"/>
      <c r="P86" s="433"/>
      <c r="Q86" s="433"/>
      <c r="R86" s="466">
        <v>5</v>
      </c>
      <c r="S86" s="466">
        <v>0</v>
      </c>
      <c r="T86" s="466">
        <v>1</v>
      </c>
      <c r="U86" s="474">
        <f t="shared" si="4"/>
        <v>5</v>
      </c>
    </row>
    <row r="87" spans="1:21" ht="18" customHeight="1">
      <c r="A87" s="478" t="s">
        <v>639</v>
      </c>
      <c r="B87" s="433"/>
      <c r="C87" s="433"/>
      <c r="D87" s="433"/>
      <c r="E87" s="433"/>
      <c r="F87" s="433"/>
      <c r="G87" s="433"/>
      <c r="H87" s="466">
        <v>3</v>
      </c>
      <c r="I87" s="466">
        <v>0</v>
      </c>
      <c r="J87" s="433"/>
      <c r="K87" s="433"/>
      <c r="L87" s="473">
        <f t="shared" si="5"/>
        <v>3</v>
      </c>
      <c r="M87" s="473">
        <f t="shared" si="6"/>
        <v>0</v>
      </c>
      <c r="N87" s="433"/>
      <c r="O87" s="433"/>
      <c r="P87" s="433"/>
      <c r="Q87" s="433"/>
      <c r="R87" s="466">
        <v>3</v>
      </c>
      <c r="S87" s="466">
        <v>0</v>
      </c>
      <c r="T87" s="466">
        <v>1</v>
      </c>
      <c r="U87" s="474">
        <f t="shared" si="4"/>
        <v>3</v>
      </c>
    </row>
    <row r="88" spans="1:21" ht="18" customHeight="1">
      <c r="A88" s="478" t="s">
        <v>640</v>
      </c>
      <c r="B88" s="433"/>
      <c r="C88" s="433"/>
      <c r="D88" s="433"/>
      <c r="E88" s="433"/>
      <c r="F88" s="433"/>
      <c r="G88" s="433"/>
      <c r="H88" s="466">
        <v>2</v>
      </c>
      <c r="I88" s="466">
        <v>0</v>
      </c>
      <c r="J88" s="433"/>
      <c r="K88" s="433"/>
      <c r="L88" s="473">
        <f t="shared" si="5"/>
        <v>2</v>
      </c>
      <c r="M88" s="473">
        <f t="shared" si="6"/>
        <v>0</v>
      </c>
      <c r="N88" s="433"/>
      <c r="O88" s="433"/>
      <c r="P88" s="433"/>
      <c r="Q88" s="433"/>
      <c r="R88" s="471">
        <v>2</v>
      </c>
      <c r="S88" s="471">
        <v>0</v>
      </c>
      <c r="T88" s="466">
        <v>2</v>
      </c>
      <c r="U88" s="474">
        <f t="shared" si="4"/>
        <v>1</v>
      </c>
    </row>
    <row r="89" spans="1:21" ht="18" customHeight="1">
      <c r="A89" s="478" t="s">
        <v>641</v>
      </c>
      <c r="B89" s="433"/>
      <c r="C89" s="433"/>
      <c r="D89" s="433"/>
      <c r="E89" s="433"/>
      <c r="F89" s="433"/>
      <c r="G89" s="433"/>
      <c r="H89" s="466">
        <v>4</v>
      </c>
      <c r="I89" s="466">
        <v>0</v>
      </c>
      <c r="J89" s="433"/>
      <c r="K89" s="433"/>
      <c r="L89" s="473">
        <f t="shared" si="5"/>
        <v>4</v>
      </c>
      <c r="M89" s="473">
        <f t="shared" si="6"/>
        <v>0</v>
      </c>
      <c r="N89" s="433"/>
      <c r="O89" s="433"/>
      <c r="P89" s="433"/>
      <c r="Q89" s="433"/>
      <c r="R89" s="466">
        <v>1</v>
      </c>
      <c r="S89" s="466">
        <v>1</v>
      </c>
      <c r="T89" s="466">
        <v>1</v>
      </c>
      <c r="U89" s="474">
        <f t="shared" si="4"/>
        <v>4</v>
      </c>
    </row>
    <row r="90" spans="1:21" ht="18" customHeight="1">
      <c r="A90" s="478" t="s">
        <v>642</v>
      </c>
      <c r="B90" s="433"/>
      <c r="C90" s="433"/>
      <c r="D90" s="433"/>
      <c r="E90" s="433"/>
      <c r="F90" s="433"/>
      <c r="G90" s="433"/>
      <c r="H90" s="466">
        <v>1</v>
      </c>
      <c r="I90" s="466">
        <v>0</v>
      </c>
      <c r="J90" s="433"/>
      <c r="K90" s="433"/>
      <c r="L90" s="473">
        <f t="shared" si="5"/>
        <v>1</v>
      </c>
      <c r="M90" s="473">
        <f t="shared" si="6"/>
        <v>0</v>
      </c>
      <c r="N90" s="433"/>
      <c r="O90" s="433"/>
      <c r="P90" s="433"/>
      <c r="Q90" s="433"/>
      <c r="R90" s="471">
        <v>2</v>
      </c>
      <c r="S90" s="471">
        <v>0</v>
      </c>
      <c r="T90" s="466">
        <v>1</v>
      </c>
      <c r="U90" s="474">
        <f t="shared" si="4"/>
        <v>1</v>
      </c>
    </row>
    <row r="91" spans="1:21" ht="18" customHeight="1">
      <c r="A91" s="478" t="s">
        <v>643</v>
      </c>
      <c r="B91" s="433"/>
      <c r="C91" s="433"/>
      <c r="D91" s="433"/>
      <c r="E91" s="433"/>
      <c r="F91" s="433"/>
      <c r="G91" s="433"/>
      <c r="H91" s="466">
        <v>1</v>
      </c>
      <c r="I91" s="466">
        <v>2</v>
      </c>
      <c r="J91" s="433"/>
      <c r="K91" s="433"/>
      <c r="L91" s="473">
        <f t="shared" si="5"/>
        <v>1</v>
      </c>
      <c r="M91" s="473">
        <f t="shared" si="6"/>
        <v>2</v>
      </c>
      <c r="N91" s="433"/>
      <c r="O91" s="433"/>
      <c r="P91" s="433"/>
      <c r="Q91" s="433"/>
      <c r="R91" s="471">
        <v>1</v>
      </c>
      <c r="S91" s="471">
        <v>1</v>
      </c>
      <c r="T91" s="466">
        <v>1</v>
      </c>
      <c r="U91" s="474">
        <f t="shared" si="4"/>
        <v>3</v>
      </c>
    </row>
    <row r="92" spans="1:21" ht="18" customHeight="1">
      <c r="A92" s="478" t="s">
        <v>644</v>
      </c>
      <c r="B92" s="433"/>
      <c r="C92" s="433"/>
      <c r="D92" s="433"/>
      <c r="E92" s="433"/>
      <c r="F92" s="433"/>
      <c r="G92" s="433"/>
      <c r="H92" s="466">
        <v>1</v>
      </c>
      <c r="I92" s="466">
        <v>0</v>
      </c>
      <c r="J92" s="433"/>
      <c r="K92" s="433"/>
      <c r="L92" s="473">
        <f t="shared" si="5"/>
        <v>1</v>
      </c>
      <c r="M92" s="473">
        <f t="shared" si="6"/>
        <v>0</v>
      </c>
      <c r="N92" s="433"/>
      <c r="O92" s="433"/>
      <c r="P92" s="433"/>
      <c r="Q92" s="433"/>
      <c r="R92" s="466">
        <v>1</v>
      </c>
      <c r="S92" s="466">
        <v>0</v>
      </c>
      <c r="T92" s="466">
        <v>1</v>
      </c>
      <c r="U92" s="474">
        <f t="shared" si="4"/>
        <v>1</v>
      </c>
    </row>
    <row r="93" spans="1:21" ht="18" customHeight="1">
      <c r="A93" s="478" t="s">
        <v>645</v>
      </c>
      <c r="B93" s="472"/>
      <c r="C93" s="472"/>
      <c r="D93" s="472"/>
      <c r="E93" s="472"/>
      <c r="F93" s="472"/>
      <c r="G93" s="472"/>
      <c r="H93" s="472">
        <v>1</v>
      </c>
      <c r="I93" s="472">
        <v>0</v>
      </c>
      <c r="J93" s="433"/>
      <c r="K93" s="433"/>
      <c r="L93" s="473">
        <f t="shared" si="5"/>
        <v>1</v>
      </c>
      <c r="M93" s="473">
        <f t="shared" si="6"/>
        <v>0</v>
      </c>
      <c r="N93" s="433">
        <v>1</v>
      </c>
      <c r="O93" s="433"/>
      <c r="P93" s="433"/>
      <c r="Q93" s="433"/>
      <c r="R93" s="466">
        <v>2</v>
      </c>
      <c r="S93" s="466">
        <v>0</v>
      </c>
      <c r="T93" s="466">
        <v>1</v>
      </c>
      <c r="U93" s="474">
        <f t="shared" si="4"/>
        <v>1</v>
      </c>
    </row>
    <row r="94" spans="1:21" ht="18.75" customHeight="1">
      <c r="A94" s="478" t="s">
        <v>646</v>
      </c>
      <c r="B94" s="433"/>
      <c r="C94" s="433"/>
      <c r="D94" s="433"/>
      <c r="E94" s="433"/>
      <c r="F94" s="433"/>
      <c r="G94" s="433"/>
      <c r="H94" s="466">
        <v>1</v>
      </c>
      <c r="I94" s="466">
        <v>1</v>
      </c>
      <c r="J94" s="433"/>
      <c r="K94" s="433"/>
      <c r="L94" s="473">
        <f t="shared" si="5"/>
        <v>1</v>
      </c>
      <c r="M94" s="473">
        <f t="shared" si="6"/>
        <v>1</v>
      </c>
      <c r="N94" s="433"/>
      <c r="O94" s="433"/>
      <c r="P94" s="433"/>
      <c r="Q94" s="433"/>
      <c r="R94" s="466">
        <v>0</v>
      </c>
      <c r="S94" s="466">
        <v>0</v>
      </c>
      <c r="T94" s="466">
        <v>1</v>
      </c>
      <c r="U94" s="474">
        <f t="shared" si="4"/>
        <v>2</v>
      </c>
    </row>
    <row r="95" spans="1:21" ht="18" customHeight="1">
      <c r="A95" s="479" t="s">
        <v>653</v>
      </c>
      <c r="B95" s="433"/>
      <c r="C95" s="433"/>
      <c r="D95" s="433"/>
      <c r="E95" s="433"/>
      <c r="F95" s="433"/>
      <c r="G95" s="433"/>
      <c r="H95" s="466">
        <v>0</v>
      </c>
      <c r="I95" s="466">
        <v>0</v>
      </c>
      <c r="J95" s="433"/>
      <c r="K95" s="433"/>
      <c r="L95" s="473">
        <f t="shared" si="5"/>
        <v>0</v>
      </c>
      <c r="M95" s="473">
        <f t="shared" si="6"/>
        <v>0</v>
      </c>
      <c r="N95" s="433"/>
      <c r="O95" s="433"/>
      <c r="P95" s="433"/>
      <c r="Q95" s="433"/>
      <c r="R95" s="466">
        <v>2</v>
      </c>
      <c r="S95" s="466">
        <v>0</v>
      </c>
      <c r="T95" s="466">
        <v>1</v>
      </c>
      <c r="U95" s="474">
        <f t="shared" si="4"/>
        <v>0</v>
      </c>
    </row>
    <row r="96" spans="1:21" ht="24.75" customHeight="1">
      <c r="A96" s="479"/>
      <c r="B96" s="433"/>
      <c r="C96" s="433"/>
      <c r="D96" s="433"/>
      <c r="E96" s="433"/>
      <c r="F96" s="433"/>
      <c r="G96" s="433"/>
      <c r="H96" s="466"/>
      <c r="I96" s="466"/>
      <c r="J96" s="433"/>
      <c r="K96" s="433"/>
      <c r="L96" s="473"/>
      <c r="M96" s="473"/>
      <c r="N96" s="433"/>
      <c r="O96" s="433"/>
      <c r="P96" s="433"/>
      <c r="Q96" s="433"/>
      <c r="R96" s="466"/>
      <c r="S96" s="466"/>
      <c r="T96" s="466"/>
      <c r="U96" s="480"/>
    </row>
    <row r="97" spans="1:21" ht="24" customHeight="1">
      <c r="A97" s="479"/>
      <c r="B97" s="433"/>
      <c r="C97" s="433"/>
      <c r="D97" s="433"/>
      <c r="E97" s="433"/>
      <c r="F97" s="433"/>
      <c r="G97" s="433"/>
      <c r="H97" s="466"/>
      <c r="I97" s="466"/>
      <c r="J97" s="433"/>
      <c r="K97" s="433"/>
      <c r="L97" s="473"/>
      <c r="M97" s="473"/>
      <c r="N97" s="433"/>
      <c r="O97" s="433"/>
      <c r="P97" s="433"/>
      <c r="Q97" s="433"/>
      <c r="R97" s="466"/>
      <c r="S97" s="466"/>
      <c r="T97" s="466"/>
      <c r="U97" s="480"/>
    </row>
    <row r="98" spans="1:21" ht="24" customHeight="1">
      <c r="A98" s="479"/>
      <c r="B98" s="433"/>
      <c r="C98" s="433"/>
      <c r="D98" s="433"/>
      <c r="E98" s="433"/>
      <c r="F98" s="433"/>
      <c r="G98" s="433"/>
      <c r="H98" s="466"/>
      <c r="I98" s="466"/>
      <c r="J98" s="433"/>
      <c r="K98" s="433"/>
      <c r="L98" s="473"/>
      <c r="M98" s="473"/>
      <c r="N98" s="433"/>
      <c r="O98" s="433"/>
      <c r="P98" s="433"/>
      <c r="Q98" s="433"/>
      <c r="R98" s="466"/>
      <c r="S98" s="466"/>
      <c r="T98" s="466"/>
      <c r="U98" s="480"/>
    </row>
    <row r="99" spans="1:21" ht="21" customHeight="1">
      <c r="A99" s="520" t="s">
        <v>31</v>
      </c>
      <c r="B99" s="477">
        <f aca="true" t="shared" si="7" ref="B99:T99">SUM(B53:B98)</f>
        <v>0</v>
      </c>
      <c r="C99" s="477">
        <f t="shared" si="7"/>
        <v>0</v>
      </c>
      <c r="D99" s="477">
        <f t="shared" si="7"/>
        <v>0</v>
      </c>
      <c r="E99" s="477">
        <f t="shared" si="7"/>
        <v>0</v>
      </c>
      <c r="F99" s="477">
        <f t="shared" si="7"/>
        <v>0</v>
      </c>
      <c r="G99" s="477">
        <f t="shared" si="7"/>
        <v>0</v>
      </c>
      <c r="H99" s="477">
        <f t="shared" si="7"/>
        <v>74</v>
      </c>
      <c r="I99" s="477">
        <f t="shared" si="7"/>
        <v>21</v>
      </c>
      <c r="J99" s="477">
        <f t="shared" si="7"/>
        <v>0</v>
      </c>
      <c r="K99" s="477">
        <f t="shared" si="7"/>
        <v>0</v>
      </c>
      <c r="L99" s="477">
        <f t="shared" si="7"/>
        <v>74</v>
      </c>
      <c r="M99" s="477">
        <f t="shared" si="7"/>
        <v>21</v>
      </c>
      <c r="N99" s="477">
        <f t="shared" si="7"/>
        <v>1</v>
      </c>
      <c r="O99" s="477">
        <f t="shared" si="7"/>
        <v>0</v>
      </c>
      <c r="P99" s="477">
        <f t="shared" si="7"/>
        <v>0</v>
      </c>
      <c r="Q99" s="477">
        <f t="shared" si="7"/>
        <v>0</v>
      </c>
      <c r="R99" s="477">
        <f t="shared" si="7"/>
        <v>78</v>
      </c>
      <c r="S99" s="477">
        <f t="shared" si="7"/>
        <v>12</v>
      </c>
      <c r="T99" s="477">
        <f t="shared" si="7"/>
        <v>47</v>
      </c>
      <c r="U99" s="530"/>
    </row>
    <row r="100" spans="1:21" ht="12.75">
      <c r="A100" s="488"/>
      <c r="B100" s="488"/>
      <c r="C100" s="488"/>
      <c r="D100" s="488"/>
      <c r="E100" s="488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</row>
    <row r="101" spans="1:21" ht="12.75">
      <c r="A101" s="488"/>
      <c r="B101" s="488"/>
      <c r="C101" s="488"/>
      <c r="D101" s="488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</row>
    <row r="102" spans="1:21" ht="12.75">
      <c r="A102" s="488"/>
      <c r="B102" s="488"/>
      <c r="C102" s="488"/>
      <c r="D102" s="488"/>
      <c r="E102" s="488"/>
      <c r="F102" s="488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  <c r="S102" s="488"/>
      <c r="T102" s="488"/>
      <c r="U102" s="488"/>
    </row>
    <row r="103" spans="1:21" ht="12.75">
      <c r="A103" s="488"/>
      <c r="B103" s="488"/>
      <c r="C103" s="488"/>
      <c r="D103" s="488"/>
      <c r="E103" s="488"/>
      <c r="F103" s="488"/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</row>
    <row r="104" spans="1:21" ht="12.75">
      <c r="A104" s="488"/>
      <c r="B104" s="488"/>
      <c r="C104" s="488"/>
      <c r="D104" s="488"/>
      <c r="E104" s="488"/>
      <c r="F104" s="488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</row>
    <row r="105" spans="1:21" ht="12.75">
      <c r="A105" s="488"/>
      <c r="B105" s="488"/>
      <c r="C105" s="488"/>
      <c r="D105" s="488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488"/>
    </row>
    <row r="106" spans="1:21" ht="12.75">
      <c r="A106" s="488"/>
      <c r="B106" s="488"/>
      <c r="C106" s="488"/>
      <c r="D106" s="488"/>
      <c r="E106" s="488"/>
      <c r="F106" s="488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8"/>
    </row>
    <row r="107" spans="1:21" ht="12.75">
      <c r="A107" s="488"/>
      <c r="B107" s="488"/>
      <c r="C107" s="488"/>
      <c r="D107" s="488"/>
      <c r="E107" s="488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</row>
    <row r="108" spans="1:21" ht="12.75">
      <c r="A108" s="488"/>
      <c r="B108" s="488"/>
      <c r="C108" s="488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</row>
    <row r="109" spans="1:21" ht="12.75">
      <c r="A109" s="488"/>
      <c r="B109" s="488"/>
      <c r="C109" s="488"/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</row>
    <row r="110" spans="1:21" ht="12.75">
      <c r="A110" s="488"/>
      <c r="B110" s="488"/>
      <c r="C110" s="488"/>
      <c r="D110" s="488"/>
      <c r="E110" s="488"/>
      <c r="F110" s="488"/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8"/>
    </row>
    <row r="111" spans="1:21" ht="12.75">
      <c r="A111" s="488"/>
      <c r="B111" s="488"/>
      <c r="C111" s="488"/>
      <c r="D111" s="488"/>
      <c r="E111" s="488"/>
      <c r="F111" s="488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</row>
    <row r="112" spans="1:21" ht="12.75">
      <c r="A112" s="488"/>
      <c r="B112" s="488"/>
      <c r="C112" s="488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</row>
    <row r="113" spans="1:21" ht="12.75">
      <c r="A113" s="488"/>
      <c r="B113" s="488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</row>
    <row r="114" spans="1:21" ht="12.75">
      <c r="A114" s="488"/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</row>
    <row r="115" spans="1:21" ht="12.75">
      <c r="A115" s="488"/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</row>
    <row r="116" spans="1:21" ht="12.75">
      <c r="A116" s="488"/>
      <c r="B116" s="488"/>
      <c r="C116" s="488"/>
      <c r="D116" s="488"/>
      <c r="E116" s="488"/>
      <c r="F116" s="488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8"/>
    </row>
    <row r="117" spans="1:21" ht="12.75">
      <c r="A117" s="488"/>
      <c r="B117" s="488"/>
      <c r="C117" s="488"/>
      <c r="D117" s="488"/>
      <c r="E117" s="488"/>
      <c r="F117" s="488"/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8"/>
    </row>
    <row r="118" spans="1:21" ht="12.75">
      <c r="A118" s="488"/>
      <c r="B118" s="488"/>
      <c r="C118" s="488"/>
      <c r="D118" s="488"/>
      <c r="E118" s="488"/>
      <c r="F118" s="488"/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8"/>
    </row>
    <row r="119" spans="1:21" ht="12.75">
      <c r="A119" s="488"/>
      <c r="B119" s="488"/>
      <c r="C119" s="488"/>
      <c r="D119" s="488"/>
      <c r="E119" s="488"/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8"/>
    </row>
    <row r="120" spans="1:21" ht="12.75">
      <c r="A120" s="488"/>
      <c r="B120" s="488"/>
      <c r="C120" s="488"/>
      <c r="D120" s="488"/>
      <c r="E120" s="488"/>
      <c r="F120" s="488"/>
      <c r="G120" s="488"/>
      <c r="H120" s="488"/>
      <c r="I120" s="488"/>
      <c r="J120" s="488"/>
      <c r="K120" s="488"/>
      <c r="L120" s="488"/>
      <c r="M120" s="488"/>
      <c r="N120" s="488"/>
      <c r="O120" s="488"/>
      <c r="P120" s="488"/>
      <c r="Q120" s="488"/>
      <c r="R120" s="488"/>
      <c r="S120" s="488"/>
      <c r="T120" s="488"/>
      <c r="U120" s="488"/>
    </row>
    <row r="121" spans="1:21" ht="12.75">
      <c r="A121" s="488"/>
      <c r="B121" s="488"/>
      <c r="C121" s="488"/>
      <c r="D121" s="488"/>
      <c r="E121" s="488"/>
      <c r="F121" s="488"/>
      <c r="G121" s="488"/>
      <c r="H121" s="488"/>
      <c r="I121" s="488"/>
      <c r="J121" s="488"/>
      <c r="K121" s="488"/>
      <c r="L121" s="488"/>
      <c r="M121" s="488"/>
      <c r="N121" s="488"/>
      <c r="O121" s="488"/>
      <c r="P121" s="488"/>
      <c r="Q121" s="488"/>
      <c r="R121" s="488"/>
      <c r="S121" s="488"/>
      <c r="T121" s="488"/>
      <c r="U121" s="488"/>
    </row>
    <row r="122" spans="1:21" ht="12.75">
      <c r="A122" s="488"/>
      <c r="B122" s="488"/>
      <c r="C122" s="488"/>
      <c r="D122" s="488"/>
      <c r="E122" s="488"/>
      <c r="F122" s="488"/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</row>
    <row r="123" spans="1:21" ht="12.75">
      <c r="A123" s="488"/>
      <c r="B123" s="488"/>
      <c r="C123" s="488"/>
      <c r="D123" s="488"/>
      <c r="E123" s="488"/>
      <c r="F123" s="488"/>
      <c r="G123" s="488"/>
      <c r="H123" s="488"/>
      <c r="I123" s="488"/>
      <c r="J123" s="488"/>
      <c r="K123" s="488"/>
      <c r="L123" s="488"/>
      <c r="M123" s="488"/>
      <c r="N123" s="488"/>
      <c r="O123" s="488"/>
      <c r="P123" s="488"/>
      <c r="Q123" s="488"/>
      <c r="R123" s="488"/>
      <c r="S123" s="488"/>
      <c r="T123" s="488"/>
      <c r="U123" s="488"/>
    </row>
    <row r="124" spans="1:21" ht="12.75">
      <c r="A124" s="488"/>
      <c r="B124" s="488"/>
      <c r="C124" s="488"/>
      <c r="D124" s="488"/>
      <c r="E124" s="488"/>
      <c r="F124" s="488"/>
      <c r="G124" s="488"/>
      <c r="H124" s="488"/>
      <c r="I124" s="488"/>
      <c r="J124" s="488"/>
      <c r="K124" s="488"/>
      <c r="L124" s="488"/>
      <c r="M124" s="488"/>
      <c r="N124" s="488"/>
      <c r="O124" s="488"/>
      <c r="P124" s="488"/>
      <c r="Q124" s="488"/>
      <c r="R124" s="488"/>
      <c r="S124" s="488"/>
      <c r="T124" s="488"/>
      <c r="U124" s="488"/>
    </row>
    <row r="125" spans="1:21" ht="12.75">
      <c r="A125" s="488"/>
      <c r="B125" s="488"/>
      <c r="C125" s="488"/>
      <c r="D125" s="488"/>
      <c r="E125" s="488"/>
      <c r="F125" s="488"/>
      <c r="G125" s="488"/>
      <c r="H125" s="488"/>
      <c r="I125" s="488"/>
      <c r="J125" s="488"/>
      <c r="K125" s="488"/>
      <c r="L125" s="488"/>
      <c r="M125" s="488"/>
      <c r="N125" s="488"/>
      <c r="O125" s="488"/>
      <c r="P125" s="488"/>
      <c r="Q125" s="488"/>
      <c r="R125" s="488"/>
      <c r="S125" s="488"/>
      <c r="T125" s="488"/>
      <c r="U125" s="488"/>
    </row>
    <row r="126" spans="1:21" ht="12.75">
      <c r="A126" s="488"/>
      <c r="B126" s="488"/>
      <c r="C126" s="488"/>
      <c r="D126" s="488"/>
      <c r="E126" s="488"/>
      <c r="F126" s="488"/>
      <c r="G126" s="488"/>
      <c r="H126" s="488"/>
      <c r="I126" s="488"/>
      <c r="J126" s="488"/>
      <c r="K126" s="488"/>
      <c r="L126" s="488"/>
      <c r="M126" s="488"/>
      <c r="N126" s="488"/>
      <c r="O126" s="488"/>
      <c r="P126" s="488"/>
      <c r="Q126" s="488"/>
      <c r="R126" s="488"/>
      <c r="S126" s="488"/>
      <c r="T126" s="488"/>
      <c r="U126" s="488"/>
    </row>
    <row r="127" spans="1:21" ht="12.75">
      <c r="A127" s="488"/>
      <c r="B127" s="488"/>
      <c r="C127" s="488"/>
      <c r="D127" s="488"/>
      <c r="E127" s="488"/>
      <c r="F127" s="488"/>
      <c r="G127" s="488"/>
      <c r="H127" s="488"/>
      <c r="I127" s="488"/>
      <c r="J127" s="488"/>
      <c r="K127" s="488"/>
      <c r="L127" s="488"/>
      <c r="M127" s="488"/>
      <c r="N127" s="488"/>
      <c r="O127" s="488"/>
      <c r="P127" s="488"/>
      <c r="Q127" s="488"/>
      <c r="R127" s="488"/>
      <c r="S127" s="488"/>
      <c r="T127" s="488"/>
      <c r="U127" s="488"/>
    </row>
    <row r="128" spans="1:21" ht="12.75">
      <c r="A128" s="488"/>
      <c r="B128" s="488"/>
      <c r="C128" s="488"/>
      <c r="D128" s="488"/>
      <c r="E128" s="488"/>
      <c r="F128" s="488"/>
      <c r="G128" s="488"/>
      <c r="H128" s="488"/>
      <c r="I128" s="488"/>
      <c r="J128" s="488"/>
      <c r="K128" s="488"/>
      <c r="L128" s="488"/>
      <c r="M128" s="488"/>
      <c r="N128" s="488"/>
      <c r="O128" s="488"/>
      <c r="P128" s="488"/>
      <c r="Q128" s="488"/>
      <c r="R128" s="488"/>
      <c r="S128" s="488"/>
      <c r="T128" s="488"/>
      <c r="U128" s="488"/>
    </row>
    <row r="129" spans="1:21" ht="12.75">
      <c r="A129" s="488"/>
      <c r="B129" s="488"/>
      <c r="C129" s="488"/>
      <c r="D129" s="488"/>
      <c r="E129" s="488"/>
      <c r="F129" s="488"/>
      <c r="G129" s="488"/>
      <c r="H129" s="488"/>
      <c r="I129" s="488"/>
      <c r="J129" s="488"/>
      <c r="K129" s="488"/>
      <c r="L129" s="488"/>
      <c r="M129" s="488"/>
      <c r="N129" s="488"/>
      <c r="O129" s="488"/>
      <c r="P129" s="488"/>
      <c r="Q129" s="488"/>
      <c r="R129" s="488"/>
      <c r="S129" s="488"/>
      <c r="T129" s="488"/>
      <c r="U129" s="488"/>
    </row>
    <row r="130" spans="1:21" ht="12.75">
      <c r="A130" s="488"/>
      <c r="B130" s="488"/>
      <c r="C130" s="488"/>
      <c r="D130" s="488"/>
      <c r="E130" s="488"/>
      <c r="F130" s="488"/>
      <c r="G130" s="488"/>
      <c r="H130" s="488"/>
      <c r="I130" s="488"/>
      <c r="J130" s="488"/>
      <c r="K130" s="488"/>
      <c r="L130" s="488"/>
      <c r="M130" s="488"/>
      <c r="N130" s="488"/>
      <c r="O130" s="488"/>
      <c r="P130" s="488"/>
      <c r="Q130" s="488"/>
      <c r="R130" s="488"/>
      <c r="S130" s="488"/>
      <c r="T130" s="488"/>
      <c r="U130" s="488"/>
    </row>
    <row r="131" spans="1:21" ht="12.75">
      <c r="A131" s="488"/>
      <c r="B131" s="488"/>
      <c r="C131" s="488"/>
      <c r="D131" s="488"/>
      <c r="E131" s="488"/>
      <c r="F131" s="488"/>
      <c r="G131" s="488"/>
      <c r="H131" s="488"/>
      <c r="I131" s="488"/>
      <c r="J131" s="488"/>
      <c r="K131" s="488"/>
      <c r="L131" s="488"/>
      <c r="M131" s="488"/>
      <c r="N131" s="488"/>
      <c r="O131" s="488"/>
      <c r="P131" s="488"/>
      <c r="Q131" s="488"/>
      <c r="R131" s="488"/>
      <c r="S131" s="488"/>
      <c r="T131" s="488"/>
      <c r="U131" s="488"/>
    </row>
    <row r="132" spans="1:21" ht="12.75">
      <c r="A132" s="488"/>
      <c r="B132" s="488"/>
      <c r="C132" s="488"/>
      <c r="D132" s="488"/>
      <c r="E132" s="488"/>
      <c r="F132" s="488"/>
      <c r="G132" s="488"/>
      <c r="H132" s="488"/>
      <c r="I132" s="488"/>
      <c r="J132" s="488"/>
      <c r="K132" s="488"/>
      <c r="L132" s="488"/>
      <c r="M132" s="488"/>
      <c r="N132" s="488"/>
      <c r="O132" s="488"/>
      <c r="P132" s="488"/>
      <c r="Q132" s="488"/>
      <c r="R132" s="488"/>
      <c r="S132" s="488"/>
      <c r="T132" s="488"/>
      <c r="U132" s="488"/>
    </row>
    <row r="133" spans="1:21" ht="12.75">
      <c r="A133" s="488"/>
      <c r="B133" s="488"/>
      <c r="C133" s="488"/>
      <c r="D133" s="488"/>
      <c r="E133" s="488"/>
      <c r="F133" s="488"/>
      <c r="G133" s="488"/>
      <c r="H133" s="488"/>
      <c r="I133" s="488"/>
      <c r="J133" s="488"/>
      <c r="K133" s="488"/>
      <c r="L133" s="488"/>
      <c r="M133" s="488"/>
      <c r="N133" s="488"/>
      <c r="O133" s="488"/>
      <c r="P133" s="488"/>
      <c r="Q133" s="488"/>
      <c r="R133" s="488"/>
      <c r="S133" s="488"/>
      <c r="T133" s="488"/>
      <c r="U133" s="488"/>
    </row>
    <row r="134" spans="1:21" ht="12.75">
      <c r="A134" s="488"/>
      <c r="B134" s="488"/>
      <c r="C134" s="488"/>
      <c r="D134" s="488"/>
      <c r="E134" s="488"/>
      <c r="F134" s="488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  <c r="R134" s="488"/>
      <c r="S134" s="488"/>
      <c r="T134" s="488"/>
      <c r="U134" s="488"/>
    </row>
    <row r="135" spans="1:21" ht="12.75">
      <c r="A135" s="488"/>
      <c r="B135" s="488"/>
      <c r="C135" s="488"/>
      <c r="D135" s="488"/>
      <c r="E135" s="488"/>
      <c r="F135" s="488"/>
      <c r="G135" s="488"/>
      <c r="H135" s="488"/>
      <c r="I135" s="488"/>
      <c r="J135" s="488"/>
      <c r="K135" s="488"/>
      <c r="L135" s="488"/>
      <c r="M135" s="488"/>
      <c r="N135" s="488"/>
      <c r="O135" s="488"/>
      <c r="P135" s="488"/>
      <c r="Q135" s="488"/>
      <c r="R135" s="488"/>
      <c r="S135" s="488"/>
      <c r="T135" s="488"/>
      <c r="U135" s="488"/>
    </row>
    <row r="136" spans="1:21" ht="12.75">
      <c r="A136" s="488"/>
      <c r="B136" s="488"/>
      <c r="C136" s="488"/>
      <c r="D136" s="488"/>
      <c r="E136" s="488"/>
      <c r="F136" s="488"/>
      <c r="G136" s="488"/>
      <c r="H136" s="488"/>
      <c r="I136" s="488"/>
      <c r="J136" s="488"/>
      <c r="K136" s="488"/>
      <c r="L136" s="488"/>
      <c r="M136" s="488"/>
      <c r="N136" s="488"/>
      <c r="O136" s="488"/>
      <c r="P136" s="488"/>
      <c r="Q136" s="488"/>
      <c r="R136" s="488"/>
      <c r="S136" s="488"/>
      <c r="T136" s="488"/>
      <c r="U136" s="488"/>
    </row>
    <row r="137" spans="1:21" ht="12.75">
      <c r="A137" s="488"/>
      <c r="B137" s="488"/>
      <c r="C137" s="488"/>
      <c r="D137" s="488"/>
      <c r="E137" s="488"/>
      <c r="F137" s="488"/>
      <c r="G137" s="488"/>
      <c r="H137" s="488"/>
      <c r="I137" s="488"/>
      <c r="J137" s="488"/>
      <c r="K137" s="488"/>
      <c r="L137" s="488"/>
      <c r="M137" s="488"/>
      <c r="N137" s="488"/>
      <c r="O137" s="488"/>
      <c r="P137" s="488"/>
      <c r="Q137" s="488"/>
      <c r="R137" s="488"/>
      <c r="S137" s="488"/>
      <c r="T137" s="488"/>
      <c r="U137" s="488"/>
    </row>
    <row r="138" spans="1:21" ht="12.75">
      <c r="A138" s="488"/>
      <c r="B138" s="488"/>
      <c r="C138" s="488"/>
      <c r="D138" s="488"/>
      <c r="E138" s="488"/>
      <c r="F138" s="488"/>
      <c r="G138" s="488"/>
      <c r="H138" s="488"/>
      <c r="I138" s="488"/>
      <c r="J138" s="488"/>
      <c r="K138" s="488"/>
      <c r="L138" s="488"/>
      <c r="M138" s="488"/>
      <c r="N138" s="488"/>
      <c r="O138" s="488"/>
      <c r="P138" s="488"/>
      <c r="Q138" s="488"/>
      <c r="R138" s="488"/>
      <c r="S138" s="488"/>
      <c r="T138" s="488"/>
      <c r="U138" s="488"/>
    </row>
    <row r="139" spans="1:21" ht="12.75">
      <c r="A139" s="488"/>
      <c r="B139" s="488"/>
      <c r="C139" s="488"/>
      <c r="D139" s="488"/>
      <c r="E139" s="488"/>
      <c r="F139" s="488"/>
      <c r="G139" s="488"/>
      <c r="H139" s="488"/>
      <c r="I139" s="488"/>
      <c r="J139" s="488"/>
      <c r="K139" s="488"/>
      <c r="L139" s="488"/>
      <c r="M139" s="488"/>
      <c r="N139" s="488"/>
      <c r="O139" s="488"/>
      <c r="P139" s="488"/>
      <c r="Q139" s="488"/>
      <c r="R139" s="488"/>
      <c r="S139" s="488"/>
      <c r="T139" s="488"/>
      <c r="U139" s="488"/>
    </row>
    <row r="140" spans="1:21" ht="12.75">
      <c r="A140" s="488"/>
      <c r="B140" s="488"/>
      <c r="C140" s="488"/>
      <c r="D140" s="488"/>
      <c r="E140" s="488"/>
      <c r="F140" s="488"/>
      <c r="G140" s="488"/>
      <c r="H140" s="488"/>
      <c r="I140" s="488"/>
      <c r="J140" s="488"/>
      <c r="K140" s="488"/>
      <c r="L140" s="488"/>
      <c r="M140" s="488"/>
      <c r="N140" s="488"/>
      <c r="O140" s="488"/>
      <c r="P140" s="488"/>
      <c r="Q140" s="488"/>
      <c r="R140" s="488"/>
      <c r="S140" s="488"/>
      <c r="T140" s="488"/>
      <c r="U140" s="488"/>
    </row>
    <row r="141" spans="1:21" ht="12.75">
      <c r="A141" s="488"/>
      <c r="B141" s="488"/>
      <c r="C141" s="488"/>
      <c r="D141" s="488"/>
      <c r="E141" s="488"/>
      <c r="F141" s="488"/>
      <c r="G141" s="488"/>
      <c r="H141" s="488"/>
      <c r="I141" s="488"/>
      <c r="J141" s="488"/>
      <c r="K141" s="488"/>
      <c r="L141" s="488"/>
      <c r="M141" s="488"/>
      <c r="N141" s="488"/>
      <c r="O141" s="488"/>
      <c r="P141" s="488"/>
      <c r="Q141" s="488"/>
      <c r="R141" s="488"/>
      <c r="S141" s="488"/>
      <c r="T141" s="488"/>
      <c r="U141" s="488"/>
    </row>
    <row r="142" spans="1:21" ht="12.75">
      <c r="A142" s="488"/>
      <c r="B142" s="488"/>
      <c r="C142" s="488"/>
      <c r="D142" s="488"/>
      <c r="E142" s="488"/>
      <c r="F142" s="488"/>
      <c r="G142" s="488"/>
      <c r="H142" s="488"/>
      <c r="I142" s="488"/>
      <c r="J142" s="488"/>
      <c r="K142" s="488"/>
      <c r="L142" s="488"/>
      <c r="M142" s="488"/>
      <c r="N142" s="488"/>
      <c r="O142" s="488"/>
      <c r="P142" s="488"/>
      <c r="Q142" s="488"/>
      <c r="R142" s="488"/>
      <c r="S142" s="488"/>
      <c r="T142" s="488"/>
      <c r="U142" s="488"/>
    </row>
    <row r="143" spans="1:21" ht="12.75">
      <c r="A143" s="488"/>
      <c r="B143" s="488"/>
      <c r="C143" s="488"/>
      <c r="D143" s="488"/>
      <c r="E143" s="488"/>
      <c r="F143" s="488"/>
      <c r="G143" s="488"/>
      <c r="H143" s="488"/>
      <c r="I143" s="488"/>
      <c r="J143" s="488"/>
      <c r="K143" s="488"/>
      <c r="L143" s="488"/>
      <c r="M143" s="488"/>
      <c r="N143" s="488"/>
      <c r="O143" s="488"/>
      <c r="P143" s="488"/>
      <c r="Q143" s="488"/>
      <c r="R143" s="488"/>
      <c r="S143" s="488"/>
      <c r="T143" s="488"/>
      <c r="U143" s="488"/>
    </row>
    <row r="144" spans="1:21" ht="12.75">
      <c r="A144" s="488"/>
      <c r="B144" s="488"/>
      <c r="C144" s="488"/>
      <c r="D144" s="488"/>
      <c r="E144" s="488"/>
      <c r="F144" s="488"/>
      <c r="G144" s="488"/>
      <c r="H144" s="488"/>
      <c r="I144" s="488"/>
      <c r="J144" s="488"/>
      <c r="K144" s="488"/>
      <c r="L144" s="488"/>
      <c r="M144" s="488"/>
      <c r="N144" s="488"/>
      <c r="O144" s="488"/>
      <c r="P144" s="488"/>
      <c r="Q144" s="488"/>
      <c r="R144" s="488"/>
      <c r="S144" s="488"/>
      <c r="T144" s="488"/>
      <c r="U144" s="488"/>
    </row>
    <row r="145" spans="1:21" ht="12.75">
      <c r="A145" s="488"/>
      <c r="B145" s="488"/>
      <c r="C145" s="488"/>
      <c r="D145" s="488"/>
      <c r="E145" s="488"/>
      <c r="F145" s="488"/>
      <c r="G145" s="488"/>
      <c r="H145" s="488"/>
      <c r="I145" s="488"/>
      <c r="J145" s="488"/>
      <c r="K145" s="488"/>
      <c r="L145" s="488"/>
      <c r="M145" s="488"/>
      <c r="N145" s="488"/>
      <c r="O145" s="488"/>
      <c r="P145" s="488"/>
      <c r="Q145" s="488"/>
      <c r="R145" s="488"/>
      <c r="S145" s="488"/>
      <c r="T145" s="488"/>
      <c r="U145" s="488"/>
    </row>
    <row r="146" spans="1:21" ht="12.75">
      <c r="A146" s="488"/>
      <c r="B146" s="488"/>
      <c r="C146" s="488"/>
      <c r="D146" s="488"/>
      <c r="E146" s="488"/>
      <c r="F146" s="488"/>
      <c r="G146" s="488"/>
      <c r="H146" s="488"/>
      <c r="I146" s="488"/>
      <c r="J146" s="488"/>
      <c r="K146" s="488"/>
      <c r="L146" s="488"/>
      <c r="M146" s="488"/>
      <c r="N146" s="488"/>
      <c r="O146" s="488"/>
      <c r="P146" s="488"/>
      <c r="Q146" s="488"/>
      <c r="R146" s="488"/>
      <c r="S146" s="488"/>
      <c r="T146" s="488"/>
      <c r="U146" s="488"/>
    </row>
    <row r="147" spans="1:21" ht="12.75">
      <c r="A147" s="488"/>
      <c r="B147" s="488"/>
      <c r="C147" s="488"/>
      <c r="D147" s="488"/>
      <c r="E147" s="488"/>
      <c r="F147" s="488"/>
      <c r="G147" s="488"/>
      <c r="H147" s="488"/>
      <c r="I147" s="488"/>
      <c r="J147" s="488"/>
      <c r="K147" s="488"/>
      <c r="L147" s="488"/>
      <c r="M147" s="488"/>
      <c r="N147" s="488"/>
      <c r="O147" s="488"/>
      <c r="P147" s="488"/>
      <c r="Q147" s="488"/>
      <c r="R147" s="488"/>
      <c r="S147" s="488"/>
      <c r="T147" s="488"/>
      <c r="U147" s="488"/>
    </row>
    <row r="148" spans="1:21" ht="12.75">
      <c r="A148" s="488"/>
      <c r="B148" s="488"/>
      <c r="C148" s="488"/>
      <c r="D148" s="488"/>
      <c r="E148" s="488"/>
      <c r="F148" s="488"/>
      <c r="G148" s="488"/>
      <c r="H148" s="488"/>
      <c r="I148" s="488"/>
      <c r="J148" s="488"/>
      <c r="K148" s="488"/>
      <c r="L148" s="488"/>
      <c r="M148" s="488"/>
      <c r="N148" s="488"/>
      <c r="O148" s="488"/>
      <c r="P148" s="488"/>
      <c r="Q148" s="488"/>
      <c r="R148" s="488"/>
      <c r="S148" s="488"/>
      <c r="T148" s="488"/>
      <c r="U148" s="488"/>
    </row>
    <row r="149" spans="1:21" ht="12.75">
      <c r="A149" s="488"/>
      <c r="B149" s="488"/>
      <c r="C149" s="488"/>
      <c r="D149" s="488"/>
      <c r="E149" s="488"/>
      <c r="F149" s="488"/>
      <c r="G149" s="488"/>
      <c r="H149" s="488"/>
      <c r="I149" s="488"/>
      <c r="J149" s="488"/>
      <c r="K149" s="488"/>
      <c r="L149" s="488"/>
      <c r="M149" s="488"/>
      <c r="N149" s="488"/>
      <c r="O149" s="488"/>
      <c r="P149" s="488"/>
      <c r="Q149" s="488"/>
      <c r="R149" s="488"/>
      <c r="S149" s="488"/>
      <c r="T149" s="488"/>
      <c r="U149" s="488"/>
    </row>
    <row r="150" spans="1:21" ht="12.75">
      <c r="A150" s="488"/>
      <c r="B150" s="488"/>
      <c r="C150" s="488"/>
      <c r="D150" s="488"/>
      <c r="E150" s="488"/>
      <c r="F150" s="488"/>
      <c r="G150" s="488"/>
      <c r="H150" s="488"/>
      <c r="I150" s="488"/>
      <c r="J150" s="488"/>
      <c r="K150" s="488"/>
      <c r="L150" s="488"/>
      <c r="M150" s="488"/>
      <c r="N150" s="488"/>
      <c r="O150" s="488"/>
      <c r="P150" s="488"/>
      <c r="Q150" s="488"/>
      <c r="R150" s="488"/>
      <c r="S150" s="488"/>
      <c r="T150" s="488"/>
      <c r="U150" s="488"/>
    </row>
    <row r="151" spans="1:21" ht="12.75">
      <c r="A151" s="488"/>
      <c r="B151" s="488"/>
      <c r="C151" s="488"/>
      <c r="D151" s="488"/>
      <c r="E151" s="488"/>
      <c r="F151" s="488"/>
      <c r="G151" s="488"/>
      <c r="H151" s="488"/>
      <c r="I151" s="488"/>
      <c r="J151" s="488"/>
      <c r="K151" s="488"/>
      <c r="L151" s="488"/>
      <c r="M151" s="488"/>
      <c r="N151" s="488"/>
      <c r="O151" s="488"/>
      <c r="P151" s="488"/>
      <c r="Q151" s="488"/>
      <c r="R151" s="488"/>
      <c r="S151" s="488"/>
      <c r="T151" s="488"/>
      <c r="U151" s="488"/>
    </row>
    <row r="152" spans="1:21" ht="12.75">
      <c r="A152" s="488"/>
      <c r="B152" s="488"/>
      <c r="C152" s="488"/>
      <c r="D152" s="488"/>
      <c r="E152" s="488"/>
      <c r="F152" s="488"/>
      <c r="G152" s="488"/>
      <c r="H152" s="488"/>
      <c r="I152" s="488"/>
      <c r="J152" s="488"/>
      <c r="K152" s="488"/>
      <c r="L152" s="488"/>
      <c r="M152" s="488"/>
      <c r="N152" s="488"/>
      <c r="O152" s="488"/>
      <c r="P152" s="488"/>
      <c r="Q152" s="488"/>
      <c r="R152" s="488"/>
      <c r="S152" s="488"/>
      <c r="T152" s="488"/>
      <c r="U152" s="488"/>
    </row>
    <row r="153" spans="1:21" ht="12.75">
      <c r="A153" s="488"/>
      <c r="B153" s="488"/>
      <c r="C153" s="488"/>
      <c r="D153" s="488"/>
      <c r="E153" s="488"/>
      <c r="F153" s="488"/>
      <c r="G153" s="488"/>
      <c r="H153" s="488"/>
      <c r="I153" s="488"/>
      <c r="J153" s="488"/>
      <c r="K153" s="488"/>
      <c r="L153" s="488"/>
      <c r="M153" s="488"/>
      <c r="N153" s="488"/>
      <c r="O153" s="488"/>
      <c r="P153" s="488"/>
      <c r="Q153" s="488"/>
      <c r="R153" s="488"/>
      <c r="S153" s="488"/>
      <c r="T153" s="488"/>
      <c r="U153" s="488"/>
    </row>
    <row r="154" spans="1:21" ht="12.75">
      <c r="A154" s="488"/>
      <c r="B154" s="488"/>
      <c r="C154" s="488"/>
      <c r="D154" s="488"/>
      <c r="E154" s="488"/>
      <c r="F154" s="488"/>
      <c r="G154" s="488"/>
      <c r="H154" s="488"/>
      <c r="I154" s="488"/>
      <c r="J154" s="488"/>
      <c r="K154" s="488"/>
      <c r="L154" s="488"/>
      <c r="M154" s="488"/>
      <c r="N154" s="488"/>
      <c r="O154" s="488"/>
      <c r="P154" s="488"/>
      <c r="Q154" s="488"/>
      <c r="R154" s="488"/>
      <c r="S154" s="488"/>
      <c r="T154" s="488"/>
      <c r="U154" s="488"/>
    </row>
    <row r="155" spans="1:21" ht="12.75">
      <c r="A155" s="488"/>
      <c r="B155" s="488"/>
      <c r="C155" s="488"/>
      <c r="D155" s="488"/>
      <c r="E155" s="488"/>
      <c r="F155" s="488"/>
      <c r="G155" s="488"/>
      <c r="H155" s="488"/>
      <c r="I155" s="488"/>
      <c r="J155" s="488"/>
      <c r="K155" s="488"/>
      <c r="L155" s="488"/>
      <c r="M155" s="488"/>
      <c r="N155" s="488"/>
      <c r="O155" s="488"/>
      <c r="P155" s="488"/>
      <c r="Q155" s="488"/>
      <c r="R155" s="488"/>
      <c r="S155" s="488"/>
      <c r="T155" s="488"/>
      <c r="U155" s="488"/>
    </row>
    <row r="156" spans="1:21" ht="12.75">
      <c r="A156" s="488"/>
      <c r="B156" s="488"/>
      <c r="C156" s="488"/>
      <c r="D156" s="488"/>
      <c r="E156" s="488"/>
      <c r="F156" s="488"/>
      <c r="G156" s="488"/>
      <c r="H156" s="488"/>
      <c r="I156" s="488"/>
      <c r="J156" s="488"/>
      <c r="K156" s="488"/>
      <c r="L156" s="488"/>
      <c r="M156" s="488"/>
      <c r="N156" s="488"/>
      <c r="O156" s="488"/>
      <c r="P156" s="488"/>
      <c r="Q156" s="488"/>
      <c r="R156" s="488"/>
      <c r="S156" s="488"/>
      <c r="T156" s="488"/>
      <c r="U156" s="488"/>
    </row>
    <row r="157" spans="1:21" ht="12.75">
      <c r="A157" s="488"/>
      <c r="B157" s="488"/>
      <c r="C157" s="488"/>
      <c r="D157" s="488"/>
      <c r="E157" s="488"/>
      <c r="F157" s="488"/>
      <c r="G157" s="488"/>
      <c r="H157" s="488"/>
      <c r="I157" s="488"/>
      <c r="J157" s="488"/>
      <c r="K157" s="488"/>
      <c r="L157" s="488"/>
      <c r="M157" s="488"/>
      <c r="N157" s="488"/>
      <c r="O157" s="488"/>
      <c r="P157" s="488"/>
      <c r="Q157" s="488"/>
      <c r="R157" s="488"/>
      <c r="S157" s="488"/>
      <c r="T157" s="488"/>
      <c r="U157" s="488"/>
    </row>
    <row r="158" spans="1:21" ht="12.75">
      <c r="A158" s="488"/>
      <c r="B158" s="488"/>
      <c r="C158" s="488"/>
      <c r="D158" s="488"/>
      <c r="E158" s="488"/>
      <c r="F158" s="488"/>
      <c r="G158" s="488"/>
      <c r="H158" s="488"/>
      <c r="I158" s="488"/>
      <c r="J158" s="488"/>
      <c r="K158" s="488"/>
      <c r="L158" s="488"/>
      <c r="M158" s="488"/>
      <c r="N158" s="488"/>
      <c r="O158" s="488"/>
      <c r="P158" s="488"/>
      <c r="Q158" s="488"/>
      <c r="R158" s="488"/>
      <c r="S158" s="488"/>
      <c r="T158" s="488"/>
      <c r="U158" s="488"/>
    </row>
    <row r="159" spans="1:21" ht="12.75">
      <c r="A159" s="488"/>
      <c r="B159" s="488"/>
      <c r="C159" s="488"/>
      <c r="D159" s="488"/>
      <c r="E159" s="488"/>
      <c r="F159" s="488"/>
      <c r="G159" s="488"/>
      <c r="H159" s="488"/>
      <c r="I159" s="488"/>
      <c r="J159" s="488"/>
      <c r="K159" s="488"/>
      <c r="L159" s="488"/>
      <c r="M159" s="488"/>
      <c r="N159" s="488"/>
      <c r="O159" s="488"/>
      <c r="P159" s="488"/>
      <c r="Q159" s="488"/>
      <c r="R159" s="488"/>
      <c r="S159" s="488"/>
      <c r="T159" s="488"/>
      <c r="U159" s="488"/>
    </row>
    <row r="160" spans="1:21" ht="12.75">
      <c r="A160" s="488"/>
      <c r="B160" s="488"/>
      <c r="C160" s="488"/>
      <c r="D160" s="488"/>
      <c r="E160" s="488"/>
      <c r="F160" s="488"/>
      <c r="G160" s="488"/>
      <c r="H160" s="488"/>
      <c r="I160" s="488"/>
      <c r="J160" s="488"/>
      <c r="K160" s="488"/>
      <c r="L160" s="488"/>
      <c r="M160" s="488"/>
      <c r="N160" s="488"/>
      <c r="O160" s="488"/>
      <c r="P160" s="488"/>
      <c r="Q160" s="488"/>
      <c r="R160" s="488"/>
      <c r="S160" s="488"/>
      <c r="T160" s="488"/>
      <c r="U160" s="488"/>
    </row>
    <row r="161" spans="1:21" ht="12.75">
      <c r="A161" s="488"/>
      <c r="B161" s="488"/>
      <c r="C161" s="488"/>
      <c r="D161" s="488"/>
      <c r="E161" s="488"/>
      <c r="F161" s="488"/>
      <c r="G161" s="488"/>
      <c r="H161" s="488"/>
      <c r="I161" s="488"/>
      <c r="J161" s="488"/>
      <c r="K161" s="488"/>
      <c r="L161" s="488"/>
      <c r="M161" s="488"/>
      <c r="N161" s="488"/>
      <c r="O161" s="488"/>
      <c r="P161" s="488"/>
      <c r="Q161" s="488"/>
      <c r="R161" s="488"/>
      <c r="S161" s="488"/>
      <c r="T161" s="488"/>
      <c r="U161" s="488"/>
    </row>
    <row r="162" spans="1:21" ht="12.75">
      <c r="A162" s="488"/>
      <c r="B162" s="488"/>
      <c r="C162" s="488"/>
      <c r="D162" s="488"/>
      <c r="E162" s="488"/>
      <c r="F162" s="488"/>
      <c r="G162" s="488"/>
      <c r="H162" s="488"/>
      <c r="I162" s="488"/>
      <c r="J162" s="488"/>
      <c r="K162" s="488"/>
      <c r="L162" s="488"/>
      <c r="M162" s="488"/>
      <c r="N162" s="488"/>
      <c r="O162" s="488"/>
      <c r="P162" s="488"/>
      <c r="Q162" s="488"/>
      <c r="R162" s="488"/>
      <c r="S162" s="488"/>
      <c r="T162" s="488"/>
      <c r="U162" s="488"/>
    </row>
    <row r="163" spans="1:21" ht="12.75">
      <c r="A163" s="488"/>
      <c r="B163" s="488"/>
      <c r="C163" s="488"/>
      <c r="D163" s="488"/>
      <c r="E163" s="488"/>
      <c r="F163" s="488"/>
      <c r="G163" s="488"/>
      <c r="H163" s="488"/>
      <c r="I163" s="488"/>
      <c r="J163" s="488"/>
      <c r="K163" s="488"/>
      <c r="L163" s="488"/>
      <c r="M163" s="488"/>
      <c r="N163" s="488"/>
      <c r="O163" s="488"/>
      <c r="P163" s="488"/>
      <c r="Q163" s="488"/>
      <c r="R163" s="488"/>
      <c r="S163" s="488"/>
      <c r="T163" s="488"/>
      <c r="U163" s="488"/>
    </row>
    <row r="164" spans="1:21" ht="12.75">
      <c r="A164" s="488"/>
      <c r="B164" s="488"/>
      <c r="C164" s="488"/>
      <c r="D164" s="488"/>
      <c r="E164" s="488"/>
      <c r="F164" s="488"/>
      <c r="G164" s="488"/>
      <c r="H164" s="488"/>
      <c r="I164" s="488"/>
      <c r="J164" s="488"/>
      <c r="K164" s="488"/>
      <c r="L164" s="488"/>
      <c r="M164" s="488"/>
      <c r="N164" s="488"/>
      <c r="O164" s="488"/>
      <c r="P164" s="488"/>
      <c r="Q164" s="488"/>
      <c r="R164" s="488"/>
      <c r="S164" s="488"/>
      <c r="T164" s="488"/>
      <c r="U164" s="488"/>
    </row>
    <row r="165" spans="1:21" ht="12.75">
      <c r="A165" s="488"/>
      <c r="B165" s="488"/>
      <c r="C165" s="488"/>
      <c r="D165" s="488"/>
      <c r="E165" s="488"/>
      <c r="F165" s="488"/>
      <c r="G165" s="488"/>
      <c r="H165" s="488"/>
      <c r="I165" s="488"/>
      <c r="J165" s="488"/>
      <c r="K165" s="488"/>
      <c r="L165" s="488"/>
      <c r="M165" s="488"/>
      <c r="N165" s="488"/>
      <c r="O165" s="488"/>
      <c r="P165" s="488"/>
      <c r="Q165" s="488"/>
      <c r="R165" s="488"/>
      <c r="S165" s="488"/>
      <c r="T165" s="488"/>
      <c r="U165" s="488"/>
    </row>
    <row r="166" spans="1:21" ht="12.75">
      <c r="A166" s="488"/>
      <c r="B166" s="488"/>
      <c r="C166" s="488"/>
      <c r="D166" s="488"/>
      <c r="E166" s="488"/>
      <c r="F166" s="488"/>
      <c r="G166" s="488"/>
      <c r="H166" s="488"/>
      <c r="I166" s="488"/>
      <c r="J166" s="488"/>
      <c r="K166" s="488"/>
      <c r="L166" s="488"/>
      <c r="M166" s="488"/>
      <c r="N166" s="488"/>
      <c r="O166" s="488"/>
      <c r="P166" s="488"/>
      <c r="Q166" s="488"/>
      <c r="R166" s="488"/>
      <c r="S166" s="488"/>
      <c r="T166" s="488"/>
      <c r="U166" s="488"/>
    </row>
    <row r="167" spans="1:21" ht="12.75">
      <c r="A167" s="488"/>
      <c r="B167" s="488"/>
      <c r="C167" s="488"/>
      <c r="D167" s="488"/>
      <c r="E167" s="488"/>
      <c r="F167" s="488"/>
      <c r="G167" s="488"/>
      <c r="H167" s="488"/>
      <c r="I167" s="488"/>
      <c r="J167" s="488"/>
      <c r="K167" s="488"/>
      <c r="L167" s="488"/>
      <c r="M167" s="488"/>
      <c r="N167" s="488"/>
      <c r="O167" s="488"/>
      <c r="P167" s="488"/>
      <c r="Q167" s="488"/>
      <c r="R167" s="488"/>
      <c r="S167" s="488"/>
      <c r="T167" s="488"/>
      <c r="U167" s="488"/>
    </row>
    <row r="168" spans="1:21" ht="12.75">
      <c r="A168" s="488"/>
      <c r="B168" s="488"/>
      <c r="C168" s="488"/>
      <c r="D168" s="488"/>
      <c r="E168" s="488"/>
      <c r="F168" s="488"/>
      <c r="G168" s="488"/>
      <c r="H168" s="488"/>
      <c r="I168" s="488"/>
      <c r="J168" s="488"/>
      <c r="K168" s="488"/>
      <c r="L168" s="488"/>
      <c r="M168" s="488"/>
      <c r="N168" s="488"/>
      <c r="O168" s="488"/>
      <c r="P168" s="488"/>
      <c r="Q168" s="488"/>
      <c r="R168" s="488"/>
      <c r="S168" s="488"/>
      <c r="T168" s="488"/>
      <c r="U168" s="488"/>
    </row>
    <row r="169" spans="1:21" ht="12.75">
      <c r="A169" s="488"/>
      <c r="B169" s="488"/>
      <c r="C169" s="488"/>
      <c r="D169" s="488"/>
      <c r="E169" s="488"/>
      <c r="F169" s="488"/>
      <c r="G169" s="488"/>
      <c r="H169" s="488"/>
      <c r="I169" s="488"/>
      <c r="J169" s="488"/>
      <c r="K169" s="488"/>
      <c r="L169" s="488"/>
      <c r="M169" s="488"/>
      <c r="N169" s="488"/>
      <c r="O169" s="488"/>
      <c r="P169" s="488"/>
      <c r="Q169" s="488"/>
      <c r="R169" s="488"/>
      <c r="S169" s="488"/>
      <c r="T169" s="488"/>
      <c r="U169" s="488"/>
    </row>
    <row r="170" spans="1:21" ht="12.75">
      <c r="A170" s="488"/>
      <c r="B170" s="488"/>
      <c r="C170" s="488"/>
      <c r="D170" s="488"/>
      <c r="E170" s="488"/>
      <c r="F170" s="488"/>
      <c r="G170" s="488"/>
      <c r="H170" s="488"/>
      <c r="I170" s="488"/>
      <c r="J170" s="488"/>
      <c r="K170" s="488"/>
      <c r="L170" s="488"/>
      <c r="M170" s="488"/>
      <c r="N170" s="488"/>
      <c r="O170" s="488"/>
      <c r="P170" s="488"/>
      <c r="Q170" s="488"/>
      <c r="R170" s="488"/>
      <c r="S170" s="488"/>
      <c r="T170" s="488"/>
      <c r="U170" s="488"/>
    </row>
    <row r="171" spans="1:21" ht="12.75">
      <c r="A171" s="488"/>
      <c r="B171" s="488"/>
      <c r="C171" s="488"/>
      <c r="D171" s="488"/>
      <c r="E171" s="488"/>
      <c r="F171" s="488"/>
      <c r="G171" s="488"/>
      <c r="H171" s="488"/>
      <c r="I171" s="488"/>
      <c r="J171" s="488"/>
      <c r="K171" s="488"/>
      <c r="L171" s="488"/>
      <c r="M171" s="488"/>
      <c r="N171" s="488"/>
      <c r="O171" s="488"/>
      <c r="P171" s="488"/>
      <c r="Q171" s="488"/>
      <c r="R171" s="488"/>
      <c r="S171" s="488"/>
      <c r="T171" s="488"/>
      <c r="U171" s="488"/>
    </row>
    <row r="172" spans="1:21" ht="12.75">
      <c r="A172" s="488"/>
      <c r="B172" s="488"/>
      <c r="C172" s="488"/>
      <c r="D172" s="488"/>
      <c r="E172" s="488"/>
      <c r="F172" s="488"/>
      <c r="G172" s="488"/>
      <c r="H172" s="488"/>
      <c r="I172" s="488"/>
      <c r="J172" s="488"/>
      <c r="K172" s="488"/>
      <c r="L172" s="488"/>
      <c r="M172" s="488"/>
      <c r="N172" s="488"/>
      <c r="O172" s="488"/>
      <c r="P172" s="488"/>
      <c r="Q172" s="488"/>
      <c r="R172" s="488"/>
      <c r="S172" s="488"/>
      <c r="T172" s="488"/>
      <c r="U172" s="488"/>
    </row>
    <row r="173" spans="1:21" ht="12.75">
      <c r="A173" s="488"/>
      <c r="B173" s="488"/>
      <c r="C173" s="488"/>
      <c r="D173" s="488"/>
      <c r="E173" s="488"/>
      <c r="F173" s="488"/>
      <c r="G173" s="488"/>
      <c r="H173" s="488"/>
      <c r="I173" s="488"/>
      <c r="J173" s="488"/>
      <c r="K173" s="488"/>
      <c r="L173" s="488"/>
      <c r="M173" s="488"/>
      <c r="N173" s="488"/>
      <c r="O173" s="488"/>
      <c r="P173" s="488"/>
      <c r="Q173" s="488"/>
      <c r="R173" s="488"/>
      <c r="S173" s="488"/>
      <c r="T173" s="488"/>
      <c r="U173" s="488"/>
    </row>
    <row r="174" spans="1:21" ht="12.75">
      <c r="A174" s="488"/>
      <c r="B174" s="488"/>
      <c r="C174" s="488"/>
      <c r="D174" s="488"/>
      <c r="E174" s="488"/>
      <c r="F174" s="488"/>
      <c r="G174" s="488"/>
      <c r="H174" s="488"/>
      <c r="I174" s="488"/>
      <c r="J174" s="488"/>
      <c r="K174" s="488"/>
      <c r="L174" s="488"/>
      <c r="M174" s="488"/>
      <c r="N174" s="488"/>
      <c r="O174" s="488"/>
      <c r="P174" s="488"/>
      <c r="Q174" s="488"/>
      <c r="R174" s="488"/>
      <c r="S174" s="488"/>
      <c r="T174" s="488"/>
      <c r="U174" s="488"/>
    </row>
    <row r="175" spans="1:21" ht="12.75">
      <c r="A175" s="488"/>
      <c r="B175" s="488"/>
      <c r="C175" s="488"/>
      <c r="D175" s="488"/>
      <c r="E175" s="488"/>
      <c r="F175" s="488"/>
      <c r="G175" s="488"/>
      <c r="H175" s="488"/>
      <c r="I175" s="488"/>
      <c r="J175" s="488"/>
      <c r="K175" s="488"/>
      <c r="L175" s="488"/>
      <c r="M175" s="488"/>
      <c r="N175" s="488"/>
      <c r="O175" s="488"/>
      <c r="P175" s="488"/>
      <c r="Q175" s="488"/>
      <c r="R175" s="488"/>
      <c r="S175" s="488"/>
      <c r="T175" s="488"/>
      <c r="U175" s="488"/>
    </row>
    <row r="176" spans="1:21" ht="12.75">
      <c r="A176" s="488"/>
      <c r="B176" s="488"/>
      <c r="C176" s="488"/>
      <c r="D176" s="488"/>
      <c r="E176" s="488"/>
      <c r="F176" s="488"/>
      <c r="G176" s="488"/>
      <c r="H176" s="488"/>
      <c r="I176" s="488"/>
      <c r="J176" s="488"/>
      <c r="K176" s="488"/>
      <c r="L176" s="488"/>
      <c r="M176" s="488"/>
      <c r="N176" s="488"/>
      <c r="O176" s="488"/>
      <c r="P176" s="488"/>
      <c r="Q176" s="488"/>
      <c r="R176" s="488"/>
      <c r="S176" s="488"/>
      <c r="T176" s="488"/>
      <c r="U176" s="488"/>
    </row>
    <row r="177" spans="1:21" ht="12.75">
      <c r="A177" s="488"/>
      <c r="B177" s="488"/>
      <c r="C177" s="488"/>
      <c r="D177" s="488"/>
      <c r="E177" s="488"/>
      <c r="F177" s="488"/>
      <c r="G177" s="488"/>
      <c r="H177" s="488"/>
      <c r="I177" s="488"/>
      <c r="J177" s="488"/>
      <c r="K177" s="488"/>
      <c r="L177" s="488"/>
      <c r="M177" s="488"/>
      <c r="N177" s="488"/>
      <c r="O177" s="488"/>
      <c r="P177" s="488"/>
      <c r="Q177" s="488"/>
      <c r="R177" s="488"/>
      <c r="S177" s="488"/>
      <c r="T177" s="488"/>
      <c r="U177" s="488"/>
    </row>
    <row r="178" spans="1:21" ht="12.75">
      <c r="A178" s="488"/>
      <c r="B178" s="488"/>
      <c r="C178" s="488"/>
      <c r="D178" s="488"/>
      <c r="E178" s="488"/>
      <c r="F178" s="488"/>
      <c r="G178" s="488"/>
      <c r="H178" s="488"/>
      <c r="I178" s="488"/>
      <c r="J178" s="488"/>
      <c r="K178" s="488"/>
      <c r="L178" s="488"/>
      <c r="M178" s="488"/>
      <c r="N178" s="488"/>
      <c r="O178" s="488"/>
      <c r="P178" s="488"/>
      <c r="Q178" s="488"/>
      <c r="R178" s="488"/>
      <c r="S178" s="488"/>
      <c r="T178" s="488"/>
      <c r="U178" s="488"/>
    </row>
    <row r="179" spans="1:21" ht="12.75">
      <c r="A179" s="488"/>
      <c r="B179" s="488"/>
      <c r="C179" s="488"/>
      <c r="D179" s="488"/>
      <c r="E179" s="488"/>
      <c r="F179" s="488"/>
      <c r="G179" s="488"/>
      <c r="H179" s="488"/>
      <c r="I179" s="488"/>
      <c r="J179" s="488"/>
      <c r="K179" s="488"/>
      <c r="L179" s="488"/>
      <c r="M179" s="488"/>
      <c r="N179" s="488"/>
      <c r="O179" s="488"/>
      <c r="P179" s="488"/>
      <c r="Q179" s="488"/>
      <c r="R179" s="488"/>
      <c r="S179" s="488"/>
      <c r="T179" s="488"/>
      <c r="U179" s="488"/>
    </row>
    <row r="180" spans="1:21" ht="12.75">
      <c r="A180" s="488"/>
      <c r="B180" s="488"/>
      <c r="C180" s="488"/>
      <c r="D180" s="488"/>
      <c r="E180" s="488"/>
      <c r="F180" s="488"/>
      <c r="G180" s="488"/>
      <c r="H180" s="488"/>
      <c r="I180" s="488"/>
      <c r="J180" s="488"/>
      <c r="K180" s="488"/>
      <c r="L180" s="488"/>
      <c r="M180" s="488"/>
      <c r="N180" s="488"/>
      <c r="O180" s="488"/>
      <c r="P180" s="488"/>
      <c r="Q180" s="488"/>
      <c r="R180" s="488"/>
      <c r="S180" s="488"/>
      <c r="T180" s="488"/>
      <c r="U180" s="488"/>
    </row>
    <row r="181" spans="1:21" ht="12.75">
      <c r="A181" s="488"/>
      <c r="B181" s="488"/>
      <c r="C181" s="488"/>
      <c r="D181" s="488"/>
      <c r="E181" s="488"/>
      <c r="F181" s="488"/>
      <c r="G181" s="488"/>
      <c r="H181" s="488"/>
      <c r="I181" s="488"/>
      <c r="J181" s="488"/>
      <c r="K181" s="488"/>
      <c r="L181" s="488"/>
      <c r="M181" s="488"/>
      <c r="N181" s="488"/>
      <c r="O181" s="488"/>
      <c r="P181" s="488"/>
      <c r="Q181" s="488"/>
      <c r="R181" s="488"/>
      <c r="S181" s="488"/>
      <c r="T181" s="488"/>
      <c r="U181" s="488"/>
    </row>
    <row r="182" spans="1:21" ht="12.75">
      <c r="A182" s="488"/>
      <c r="B182" s="488"/>
      <c r="C182" s="488"/>
      <c r="D182" s="488"/>
      <c r="E182" s="488"/>
      <c r="F182" s="488"/>
      <c r="G182" s="488"/>
      <c r="H182" s="488"/>
      <c r="I182" s="488"/>
      <c r="J182" s="488"/>
      <c r="K182" s="488"/>
      <c r="L182" s="488"/>
      <c r="M182" s="488"/>
      <c r="N182" s="488"/>
      <c r="O182" s="488"/>
      <c r="P182" s="488"/>
      <c r="Q182" s="488"/>
      <c r="R182" s="488"/>
      <c r="S182" s="488"/>
      <c r="T182" s="488"/>
      <c r="U182" s="488"/>
    </row>
    <row r="183" spans="1:21" ht="12.75">
      <c r="A183" s="488"/>
      <c r="B183" s="488"/>
      <c r="C183" s="488"/>
      <c r="D183" s="488"/>
      <c r="E183" s="488"/>
      <c r="F183" s="488"/>
      <c r="G183" s="488"/>
      <c r="H183" s="488"/>
      <c r="I183" s="488"/>
      <c r="J183" s="488"/>
      <c r="K183" s="488"/>
      <c r="L183" s="488"/>
      <c r="M183" s="488"/>
      <c r="N183" s="488"/>
      <c r="O183" s="488"/>
      <c r="P183" s="488"/>
      <c r="Q183" s="488"/>
      <c r="R183" s="488"/>
      <c r="S183" s="488"/>
      <c r="T183" s="488"/>
      <c r="U183" s="488"/>
    </row>
    <row r="184" spans="1:21" ht="12.75">
      <c r="A184" s="488"/>
      <c r="B184" s="488"/>
      <c r="C184" s="488"/>
      <c r="D184" s="488"/>
      <c r="E184" s="488"/>
      <c r="F184" s="488"/>
      <c r="G184" s="488"/>
      <c r="H184" s="488"/>
      <c r="I184" s="488"/>
      <c r="J184" s="488"/>
      <c r="K184" s="488"/>
      <c r="L184" s="488"/>
      <c r="M184" s="488"/>
      <c r="N184" s="488"/>
      <c r="O184" s="488"/>
      <c r="P184" s="488"/>
      <c r="Q184" s="488"/>
      <c r="R184" s="488"/>
      <c r="S184" s="488"/>
      <c r="T184" s="488"/>
      <c r="U184" s="488"/>
    </row>
    <row r="185" spans="1:21" ht="12.75">
      <c r="A185" s="488"/>
      <c r="B185" s="488"/>
      <c r="C185" s="488"/>
      <c r="D185" s="488"/>
      <c r="E185" s="488"/>
      <c r="F185" s="488"/>
      <c r="G185" s="488"/>
      <c r="H185" s="488"/>
      <c r="I185" s="488"/>
      <c r="J185" s="488"/>
      <c r="K185" s="488"/>
      <c r="L185" s="488"/>
      <c r="M185" s="488"/>
      <c r="N185" s="488"/>
      <c r="O185" s="488"/>
      <c r="P185" s="488"/>
      <c r="Q185" s="488"/>
      <c r="R185" s="488"/>
      <c r="S185" s="488"/>
      <c r="T185" s="488"/>
      <c r="U185" s="488"/>
    </row>
    <row r="186" spans="1:21" ht="12.75">
      <c r="A186" s="488"/>
      <c r="B186" s="488"/>
      <c r="C186" s="488"/>
      <c r="D186" s="488"/>
      <c r="E186" s="488"/>
      <c r="F186" s="488"/>
      <c r="G186" s="488"/>
      <c r="H186" s="488"/>
      <c r="I186" s="488"/>
      <c r="J186" s="488"/>
      <c r="K186" s="488"/>
      <c r="L186" s="488"/>
      <c r="M186" s="488"/>
      <c r="N186" s="488"/>
      <c r="O186" s="488"/>
      <c r="P186" s="488"/>
      <c r="Q186" s="488"/>
      <c r="R186" s="488"/>
      <c r="S186" s="488"/>
      <c r="T186" s="488"/>
      <c r="U186" s="488"/>
    </row>
    <row r="187" spans="1:21" ht="12.75">
      <c r="A187" s="488"/>
      <c r="B187" s="488"/>
      <c r="C187" s="488"/>
      <c r="D187" s="488"/>
      <c r="E187" s="488"/>
      <c r="F187" s="488"/>
      <c r="G187" s="488"/>
      <c r="H187" s="488"/>
      <c r="I187" s="488"/>
      <c r="J187" s="488"/>
      <c r="K187" s="488"/>
      <c r="L187" s="488"/>
      <c r="M187" s="488"/>
      <c r="N187" s="488"/>
      <c r="O187" s="488"/>
      <c r="P187" s="488"/>
      <c r="Q187" s="488"/>
      <c r="R187" s="488"/>
      <c r="S187" s="488"/>
      <c r="T187" s="488"/>
      <c r="U187" s="488"/>
    </row>
    <row r="188" spans="1:21" ht="12.75">
      <c r="A188" s="488"/>
      <c r="B188" s="488"/>
      <c r="C188" s="488"/>
      <c r="D188" s="488"/>
      <c r="E188" s="488"/>
      <c r="F188" s="488"/>
      <c r="G188" s="488"/>
      <c r="H188" s="488"/>
      <c r="I188" s="488"/>
      <c r="J188" s="488"/>
      <c r="K188" s="488"/>
      <c r="L188" s="488"/>
      <c r="M188" s="488"/>
      <c r="N188" s="488"/>
      <c r="O188" s="488"/>
      <c r="P188" s="488"/>
      <c r="Q188" s="488"/>
      <c r="R188" s="488"/>
      <c r="S188" s="488"/>
      <c r="T188" s="488"/>
      <c r="U188" s="488"/>
    </row>
    <row r="189" spans="1:21" ht="12.75">
      <c r="A189" s="488"/>
      <c r="B189" s="488"/>
      <c r="C189" s="488"/>
      <c r="D189" s="488"/>
      <c r="E189" s="488"/>
      <c r="F189" s="488"/>
      <c r="G189" s="488"/>
      <c r="H189" s="488"/>
      <c r="I189" s="488"/>
      <c r="J189" s="488"/>
      <c r="K189" s="488"/>
      <c r="L189" s="488"/>
      <c r="M189" s="488"/>
      <c r="N189" s="488"/>
      <c r="O189" s="488"/>
      <c r="P189" s="488"/>
      <c r="Q189" s="488"/>
      <c r="R189" s="488"/>
      <c r="S189" s="488"/>
      <c r="T189" s="488"/>
      <c r="U189" s="488"/>
    </row>
    <row r="190" spans="1:21" ht="12.75">
      <c r="A190" s="488"/>
      <c r="B190" s="488"/>
      <c r="C190" s="488"/>
      <c r="D190" s="488"/>
      <c r="E190" s="488"/>
      <c r="F190" s="488"/>
      <c r="G190" s="488"/>
      <c r="H190" s="488"/>
      <c r="I190" s="488"/>
      <c r="J190" s="488"/>
      <c r="K190" s="488"/>
      <c r="L190" s="488"/>
      <c r="M190" s="488"/>
      <c r="N190" s="488"/>
      <c r="O190" s="488"/>
      <c r="P190" s="488"/>
      <c r="Q190" s="488"/>
      <c r="R190" s="488"/>
      <c r="S190" s="488"/>
      <c r="T190" s="488"/>
      <c r="U190" s="488"/>
    </row>
    <row r="191" spans="1:21" ht="12.75">
      <c r="A191" s="488"/>
      <c r="B191" s="488"/>
      <c r="C191" s="488"/>
      <c r="D191" s="488"/>
      <c r="E191" s="488"/>
      <c r="F191" s="488"/>
      <c r="G191" s="488"/>
      <c r="H191" s="488"/>
      <c r="I191" s="488"/>
      <c r="J191" s="488"/>
      <c r="K191" s="488"/>
      <c r="L191" s="488"/>
      <c r="M191" s="488"/>
      <c r="N191" s="488"/>
      <c r="O191" s="488"/>
      <c r="P191" s="488"/>
      <c r="Q191" s="488"/>
      <c r="R191" s="488"/>
      <c r="S191" s="488"/>
      <c r="T191" s="488"/>
      <c r="U191" s="488"/>
    </row>
    <row r="192" spans="1:21" ht="12.75">
      <c r="A192" s="488"/>
      <c r="B192" s="488"/>
      <c r="C192" s="488"/>
      <c r="D192" s="488"/>
      <c r="E192" s="488"/>
      <c r="F192" s="488"/>
      <c r="G192" s="488"/>
      <c r="H192" s="488"/>
      <c r="I192" s="488"/>
      <c r="J192" s="488"/>
      <c r="K192" s="488"/>
      <c r="L192" s="488"/>
      <c r="M192" s="488"/>
      <c r="N192" s="488"/>
      <c r="O192" s="488"/>
      <c r="P192" s="488"/>
      <c r="Q192" s="488"/>
      <c r="R192" s="488"/>
      <c r="S192" s="488"/>
      <c r="T192" s="488"/>
      <c r="U192" s="488"/>
    </row>
    <row r="193" spans="1:21" ht="12.75">
      <c r="A193" s="488"/>
      <c r="B193" s="488"/>
      <c r="C193" s="488"/>
      <c r="D193" s="488"/>
      <c r="E193" s="488"/>
      <c r="F193" s="488"/>
      <c r="G193" s="488"/>
      <c r="H193" s="488"/>
      <c r="I193" s="488"/>
      <c r="J193" s="488"/>
      <c r="K193" s="488"/>
      <c r="L193" s="488"/>
      <c r="M193" s="488"/>
      <c r="N193" s="488"/>
      <c r="O193" s="488"/>
      <c r="P193" s="488"/>
      <c r="Q193" s="488"/>
      <c r="R193" s="488"/>
      <c r="S193" s="488"/>
      <c r="T193" s="488"/>
      <c r="U193" s="488"/>
    </row>
    <row r="194" spans="1:21" ht="12.75">
      <c r="A194" s="488"/>
      <c r="B194" s="488"/>
      <c r="C194" s="488"/>
      <c r="D194" s="488"/>
      <c r="E194" s="488"/>
      <c r="F194" s="488"/>
      <c r="G194" s="488"/>
      <c r="H194" s="488"/>
      <c r="I194" s="488"/>
      <c r="J194" s="488"/>
      <c r="K194" s="488"/>
      <c r="L194" s="488"/>
      <c r="M194" s="488"/>
      <c r="N194" s="488"/>
      <c r="O194" s="488"/>
      <c r="P194" s="488"/>
      <c r="Q194" s="488"/>
      <c r="R194" s="488"/>
      <c r="S194" s="488"/>
      <c r="T194" s="488"/>
      <c r="U194" s="488"/>
    </row>
    <row r="195" spans="1:21" ht="12.75">
      <c r="A195" s="488"/>
      <c r="B195" s="488"/>
      <c r="C195" s="488"/>
      <c r="D195" s="488"/>
      <c r="E195" s="488"/>
      <c r="F195" s="488"/>
      <c r="G195" s="488"/>
      <c r="H195" s="488"/>
      <c r="I195" s="488"/>
      <c r="J195" s="488"/>
      <c r="K195" s="488"/>
      <c r="L195" s="488"/>
      <c r="M195" s="488"/>
      <c r="N195" s="488"/>
      <c r="O195" s="488"/>
      <c r="P195" s="488"/>
      <c r="Q195" s="488"/>
      <c r="R195" s="488"/>
      <c r="S195" s="488"/>
      <c r="T195" s="488"/>
      <c r="U195" s="488"/>
    </row>
    <row r="196" spans="1:21" ht="12.75">
      <c r="A196" s="488"/>
      <c r="B196" s="488"/>
      <c r="C196" s="488"/>
      <c r="D196" s="488"/>
      <c r="E196" s="488"/>
      <c r="F196" s="488"/>
      <c r="G196" s="488"/>
      <c r="H196" s="488"/>
      <c r="I196" s="488"/>
      <c r="J196" s="488"/>
      <c r="K196" s="488"/>
      <c r="L196" s="488"/>
      <c r="M196" s="488"/>
      <c r="N196" s="488"/>
      <c r="O196" s="488"/>
      <c r="P196" s="488"/>
      <c r="Q196" s="488"/>
      <c r="R196" s="488"/>
      <c r="S196" s="488"/>
      <c r="T196" s="488"/>
      <c r="U196" s="488"/>
    </row>
    <row r="197" spans="1:21" ht="12.75">
      <c r="A197" s="488"/>
      <c r="B197" s="488"/>
      <c r="C197" s="488"/>
      <c r="D197" s="488"/>
      <c r="E197" s="488"/>
      <c r="F197" s="488"/>
      <c r="G197" s="488"/>
      <c r="H197" s="488"/>
      <c r="I197" s="488"/>
      <c r="J197" s="488"/>
      <c r="K197" s="488"/>
      <c r="L197" s="488"/>
      <c r="M197" s="488"/>
      <c r="N197" s="488"/>
      <c r="O197" s="488"/>
      <c r="P197" s="488"/>
      <c r="Q197" s="488"/>
      <c r="R197" s="488"/>
      <c r="S197" s="488"/>
      <c r="T197" s="488"/>
      <c r="U197" s="488"/>
    </row>
    <row r="198" spans="1:21" ht="12.75">
      <c r="A198" s="488"/>
      <c r="B198" s="488"/>
      <c r="C198" s="488"/>
      <c r="D198" s="488"/>
      <c r="E198" s="488"/>
      <c r="F198" s="488"/>
      <c r="G198" s="488"/>
      <c r="H198" s="488"/>
      <c r="I198" s="488"/>
      <c r="J198" s="488"/>
      <c r="K198" s="488"/>
      <c r="L198" s="488"/>
      <c r="M198" s="488"/>
      <c r="N198" s="488"/>
      <c r="O198" s="488"/>
      <c r="P198" s="488"/>
      <c r="Q198" s="488"/>
      <c r="R198" s="488"/>
      <c r="S198" s="488"/>
      <c r="T198" s="488"/>
      <c r="U198" s="488"/>
    </row>
    <row r="199" spans="1:21" ht="12.75">
      <c r="A199" s="488"/>
      <c r="B199" s="488"/>
      <c r="C199" s="488"/>
      <c r="D199" s="488"/>
      <c r="E199" s="488"/>
      <c r="F199" s="488"/>
      <c r="G199" s="488"/>
      <c r="H199" s="488"/>
      <c r="I199" s="488"/>
      <c r="J199" s="488"/>
      <c r="K199" s="488"/>
      <c r="L199" s="488"/>
      <c r="M199" s="488"/>
      <c r="N199" s="488"/>
      <c r="O199" s="488"/>
      <c r="P199" s="488"/>
      <c r="Q199" s="488"/>
      <c r="R199" s="488"/>
      <c r="S199" s="488"/>
      <c r="T199" s="488"/>
      <c r="U199" s="488"/>
    </row>
    <row r="200" spans="1:21" ht="12.75">
      <c r="A200" s="488"/>
      <c r="B200" s="488"/>
      <c r="C200" s="488"/>
      <c r="D200" s="488"/>
      <c r="E200" s="488"/>
      <c r="F200" s="488"/>
      <c r="G200" s="488"/>
      <c r="H200" s="488"/>
      <c r="I200" s="488"/>
      <c r="J200" s="488"/>
      <c r="K200" s="488"/>
      <c r="L200" s="488"/>
      <c r="M200" s="488"/>
      <c r="N200" s="488"/>
      <c r="O200" s="488"/>
      <c r="P200" s="488"/>
      <c r="Q200" s="488"/>
      <c r="R200" s="488"/>
      <c r="S200" s="488"/>
      <c r="T200" s="488"/>
      <c r="U200" s="488"/>
    </row>
    <row r="201" spans="1:21" ht="12.75">
      <c r="A201" s="488"/>
      <c r="B201" s="488"/>
      <c r="C201" s="488"/>
      <c r="D201" s="488"/>
      <c r="E201" s="488"/>
      <c r="F201" s="488"/>
      <c r="G201" s="488"/>
      <c r="H201" s="488"/>
      <c r="I201" s="488"/>
      <c r="J201" s="488"/>
      <c r="K201" s="488"/>
      <c r="L201" s="488"/>
      <c r="M201" s="488"/>
      <c r="N201" s="488"/>
      <c r="O201" s="488"/>
      <c r="P201" s="488"/>
      <c r="Q201" s="488"/>
      <c r="R201" s="488"/>
      <c r="S201" s="488"/>
      <c r="T201" s="488"/>
      <c r="U201" s="488"/>
    </row>
    <row r="202" spans="1:21" ht="12.75">
      <c r="A202" s="488"/>
      <c r="B202" s="488"/>
      <c r="C202" s="488"/>
      <c r="D202" s="488"/>
      <c r="E202" s="488"/>
      <c r="F202" s="488"/>
      <c r="G202" s="488"/>
      <c r="H202" s="488"/>
      <c r="I202" s="488"/>
      <c r="J202" s="488"/>
      <c r="K202" s="488"/>
      <c r="L202" s="488"/>
      <c r="M202" s="488"/>
      <c r="N202" s="488"/>
      <c r="O202" s="488"/>
      <c r="P202" s="488"/>
      <c r="Q202" s="488"/>
      <c r="R202" s="488"/>
      <c r="S202" s="488"/>
      <c r="T202" s="488"/>
      <c r="U202" s="488"/>
    </row>
    <row r="203" spans="1:21" ht="12.75">
      <c r="A203" s="488"/>
      <c r="B203" s="488"/>
      <c r="C203" s="488"/>
      <c r="D203" s="488"/>
      <c r="E203" s="488"/>
      <c r="F203" s="488"/>
      <c r="G203" s="488"/>
      <c r="H203" s="488"/>
      <c r="I203" s="488"/>
      <c r="J203" s="488"/>
      <c r="K203" s="488"/>
      <c r="L203" s="488"/>
      <c r="M203" s="488"/>
      <c r="N203" s="488"/>
      <c r="O203" s="488"/>
      <c r="P203" s="488"/>
      <c r="Q203" s="488"/>
      <c r="R203" s="488"/>
      <c r="S203" s="488"/>
      <c r="T203" s="488"/>
      <c r="U203" s="488"/>
    </row>
    <row r="204" spans="1:21" ht="12.75">
      <c r="A204" s="488"/>
      <c r="B204" s="488"/>
      <c r="C204" s="488"/>
      <c r="D204" s="488"/>
      <c r="E204" s="488"/>
      <c r="F204" s="488"/>
      <c r="G204" s="488"/>
      <c r="H204" s="488"/>
      <c r="I204" s="488"/>
      <c r="J204" s="488"/>
      <c r="K204" s="488"/>
      <c r="L204" s="488"/>
      <c r="M204" s="488"/>
      <c r="N204" s="488"/>
      <c r="O204" s="488"/>
      <c r="P204" s="488"/>
      <c r="Q204" s="488"/>
      <c r="R204" s="488"/>
      <c r="S204" s="488"/>
      <c r="T204" s="488"/>
      <c r="U204" s="488"/>
    </row>
    <row r="205" spans="1:21" ht="12.75">
      <c r="A205" s="488"/>
      <c r="B205" s="488"/>
      <c r="C205" s="488"/>
      <c r="D205" s="488"/>
      <c r="E205" s="488"/>
      <c r="F205" s="488"/>
      <c r="G205" s="488"/>
      <c r="H205" s="488"/>
      <c r="I205" s="488"/>
      <c r="J205" s="488"/>
      <c r="K205" s="488"/>
      <c r="L205" s="488"/>
      <c r="M205" s="488"/>
      <c r="N205" s="488"/>
      <c r="O205" s="488"/>
      <c r="P205" s="488"/>
      <c r="Q205" s="488"/>
      <c r="R205" s="488"/>
      <c r="S205" s="488"/>
      <c r="T205" s="488"/>
      <c r="U205" s="488"/>
    </row>
    <row r="206" spans="1:21" ht="12.75">
      <c r="A206" s="488"/>
      <c r="B206" s="488"/>
      <c r="C206" s="488"/>
      <c r="D206" s="488"/>
      <c r="E206" s="488"/>
      <c r="F206" s="488"/>
      <c r="G206" s="488"/>
      <c r="H206" s="488"/>
      <c r="I206" s="488"/>
      <c r="J206" s="488"/>
      <c r="K206" s="488"/>
      <c r="L206" s="488"/>
      <c r="M206" s="488"/>
      <c r="N206" s="488"/>
      <c r="O206" s="488"/>
      <c r="P206" s="488"/>
      <c r="Q206" s="488"/>
      <c r="R206" s="488"/>
      <c r="S206" s="488"/>
      <c r="T206" s="488"/>
      <c r="U206" s="488"/>
    </row>
    <row r="207" spans="1:21" ht="12.75">
      <c r="A207" s="488"/>
      <c r="B207" s="488"/>
      <c r="C207" s="488"/>
      <c r="D207" s="488"/>
      <c r="E207" s="488"/>
      <c r="F207" s="488"/>
      <c r="G207" s="488"/>
      <c r="H207" s="488"/>
      <c r="I207" s="488"/>
      <c r="J207" s="488"/>
      <c r="K207" s="488"/>
      <c r="L207" s="488"/>
      <c r="M207" s="488"/>
      <c r="N207" s="488"/>
      <c r="O207" s="488"/>
      <c r="P207" s="488"/>
      <c r="Q207" s="488"/>
      <c r="R207" s="488"/>
      <c r="S207" s="488"/>
      <c r="T207" s="488"/>
      <c r="U207" s="488"/>
    </row>
    <row r="208" spans="1:21" ht="12.75">
      <c r="A208" s="488"/>
      <c r="B208" s="488"/>
      <c r="C208" s="488"/>
      <c r="D208" s="488"/>
      <c r="E208" s="488"/>
      <c r="F208" s="488"/>
      <c r="G208" s="488"/>
      <c r="H208" s="488"/>
      <c r="I208" s="488"/>
      <c r="J208" s="488"/>
      <c r="K208" s="488"/>
      <c r="L208" s="488"/>
      <c r="M208" s="488"/>
      <c r="N208" s="488"/>
      <c r="O208" s="488"/>
      <c r="P208" s="488"/>
      <c r="Q208" s="488"/>
      <c r="R208" s="488"/>
      <c r="S208" s="488"/>
      <c r="T208" s="488"/>
      <c r="U208" s="488"/>
    </row>
    <row r="209" spans="1:21" ht="12.75">
      <c r="A209" s="488"/>
      <c r="B209" s="488"/>
      <c r="C209" s="488"/>
      <c r="D209" s="488"/>
      <c r="E209" s="488"/>
      <c r="F209" s="488"/>
      <c r="G209" s="488"/>
      <c r="H209" s="488"/>
      <c r="I209" s="488"/>
      <c r="J209" s="488"/>
      <c r="K209" s="488"/>
      <c r="L209" s="488"/>
      <c r="M209" s="488"/>
      <c r="N209" s="488"/>
      <c r="O209" s="488"/>
      <c r="P209" s="488"/>
      <c r="Q209" s="488"/>
      <c r="R209" s="488"/>
      <c r="S209" s="488"/>
      <c r="T209" s="488"/>
      <c r="U209" s="488"/>
    </row>
    <row r="210" spans="1:21" ht="12.75">
      <c r="A210" s="488"/>
      <c r="B210" s="488"/>
      <c r="C210" s="488"/>
      <c r="D210" s="488"/>
      <c r="E210" s="488"/>
      <c r="F210" s="488"/>
      <c r="G210" s="488"/>
      <c r="H210" s="488"/>
      <c r="I210" s="488"/>
      <c r="J210" s="488"/>
      <c r="K210" s="488"/>
      <c r="L210" s="488"/>
      <c r="M210" s="488"/>
      <c r="N210" s="488"/>
      <c r="O210" s="488"/>
      <c r="P210" s="488"/>
      <c r="Q210" s="488"/>
      <c r="R210" s="488"/>
      <c r="S210" s="488"/>
      <c r="T210" s="488"/>
      <c r="U210" s="488"/>
    </row>
    <row r="211" spans="1:21" ht="12.75">
      <c r="A211" s="488"/>
      <c r="B211" s="488"/>
      <c r="C211" s="488"/>
      <c r="D211" s="488"/>
      <c r="E211" s="488"/>
      <c r="F211" s="488"/>
      <c r="G211" s="488"/>
      <c r="H211" s="488"/>
      <c r="I211" s="488"/>
      <c r="J211" s="488"/>
      <c r="K211" s="488"/>
      <c r="L211" s="488"/>
      <c r="M211" s="488"/>
      <c r="N211" s="488"/>
      <c r="O211" s="488"/>
      <c r="P211" s="488"/>
      <c r="Q211" s="488"/>
      <c r="R211" s="488"/>
      <c r="S211" s="488"/>
      <c r="T211" s="488"/>
      <c r="U211" s="488"/>
    </row>
    <row r="212" spans="1:21" ht="12.75">
      <c r="A212" s="488"/>
      <c r="B212" s="488"/>
      <c r="C212" s="488"/>
      <c r="D212" s="488"/>
      <c r="E212" s="488"/>
      <c r="F212" s="488"/>
      <c r="G212" s="488"/>
      <c r="H212" s="488"/>
      <c r="I212" s="488"/>
      <c r="J212" s="488"/>
      <c r="K212" s="488"/>
      <c r="L212" s="488"/>
      <c r="M212" s="488"/>
      <c r="N212" s="488"/>
      <c r="O212" s="488"/>
      <c r="P212" s="488"/>
      <c r="Q212" s="488"/>
      <c r="R212" s="488"/>
      <c r="S212" s="488"/>
      <c r="T212" s="488"/>
      <c r="U212" s="488"/>
    </row>
    <row r="213" spans="1:21" ht="12.75">
      <c r="A213" s="488"/>
      <c r="B213" s="488"/>
      <c r="C213" s="488"/>
      <c r="D213" s="488"/>
      <c r="E213" s="488"/>
      <c r="F213" s="488"/>
      <c r="G213" s="488"/>
      <c r="H213" s="488"/>
      <c r="I213" s="488"/>
      <c r="J213" s="488"/>
      <c r="K213" s="488"/>
      <c r="L213" s="488"/>
      <c r="M213" s="488"/>
      <c r="N213" s="488"/>
      <c r="O213" s="488"/>
      <c r="P213" s="488"/>
      <c r="Q213" s="488"/>
      <c r="R213" s="488"/>
      <c r="S213" s="488"/>
      <c r="T213" s="488"/>
      <c r="U213" s="488"/>
    </row>
    <row r="214" spans="1:21" ht="12.75">
      <c r="A214" s="488"/>
      <c r="B214" s="488"/>
      <c r="C214" s="488"/>
      <c r="D214" s="488"/>
      <c r="E214" s="488"/>
      <c r="F214" s="488"/>
      <c r="G214" s="488"/>
      <c r="H214" s="488"/>
      <c r="I214" s="488"/>
      <c r="J214" s="488"/>
      <c r="K214" s="488"/>
      <c r="L214" s="488"/>
      <c r="M214" s="488"/>
      <c r="N214" s="488"/>
      <c r="O214" s="488"/>
      <c r="P214" s="488"/>
      <c r="Q214" s="488"/>
      <c r="R214" s="488"/>
      <c r="S214" s="488"/>
      <c r="T214" s="488"/>
      <c r="U214" s="488"/>
    </row>
    <row r="215" spans="1:21" ht="12.75">
      <c r="A215" s="488"/>
      <c r="B215" s="488"/>
      <c r="C215" s="488"/>
      <c r="D215" s="488"/>
      <c r="E215" s="488"/>
      <c r="F215" s="488"/>
      <c r="G215" s="488"/>
      <c r="H215" s="488"/>
      <c r="I215" s="488"/>
      <c r="J215" s="488"/>
      <c r="K215" s="488"/>
      <c r="L215" s="488"/>
      <c r="M215" s="488"/>
      <c r="N215" s="488"/>
      <c r="O215" s="488"/>
      <c r="P215" s="488"/>
      <c r="Q215" s="488"/>
      <c r="R215" s="488"/>
      <c r="S215" s="488"/>
      <c r="T215" s="488"/>
      <c r="U215" s="488"/>
    </row>
    <row r="216" spans="1:21" ht="12.75">
      <c r="A216" s="488"/>
      <c r="B216" s="488"/>
      <c r="C216" s="488"/>
      <c r="D216" s="488"/>
      <c r="E216" s="488"/>
      <c r="F216" s="488"/>
      <c r="G216" s="488"/>
      <c r="H216" s="488"/>
      <c r="I216" s="488"/>
      <c r="J216" s="488"/>
      <c r="K216" s="488"/>
      <c r="L216" s="488"/>
      <c r="M216" s="488"/>
      <c r="N216" s="488"/>
      <c r="O216" s="488"/>
      <c r="P216" s="488"/>
      <c r="Q216" s="488"/>
      <c r="R216" s="488"/>
      <c r="S216" s="488"/>
      <c r="T216" s="488"/>
      <c r="U216" s="488"/>
    </row>
    <row r="217" spans="1:21" ht="12.75">
      <c r="A217" s="488"/>
      <c r="B217" s="488"/>
      <c r="C217" s="488"/>
      <c r="D217" s="488"/>
      <c r="E217" s="488"/>
      <c r="F217" s="488"/>
      <c r="G217" s="488"/>
      <c r="H217" s="488"/>
      <c r="I217" s="488"/>
      <c r="J217" s="488"/>
      <c r="K217" s="488"/>
      <c r="L217" s="488"/>
      <c r="M217" s="488"/>
      <c r="N217" s="488"/>
      <c r="O217" s="488"/>
      <c r="P217" s="488"/>
      <c r="Q217" s="488"/>
      <c r="R217" s="488"/>
      <c r="S217" s="488"/>
      <c r="T217" s="488"/>
      <c r="U217" s="488"/>
    </row>
    <row r="218" spans="1:21" ht="12.75">
      <c r="A218" s="488"/>
      <c r="B218" s="488"/>
      <c r="C218" s="488"/>
      <c r="D218" s="488"/>
      <c r="E218" s="488"/>
      <c r="F218" s="488"/>
      <c r="G218" s="488"/>
      <c r="H218" s="488"/>
      <c r="I218" s="488"/>
      <c r="J218" s="488"/>
      <c r="K218" s="488"/>
      <c r="L218" s="488"/>
      <c r="M218" s="488"/>
      <c r="N218" s="488"/>
      <c r="O218" s="488"/>
      <c r="P218" s="488"/>
      <c r="Q218" s="488"/>
      <c r="R218" s="488"/>
      <c r="S218" s="488"/>
      <c r="T218" s="488"/>
      <c r="U218" s="488"/>
    </row>
    <row r="219" spans="1:21" ht="12.75">
      <c r="A219" s="488"/>
      <c r="B219" s="488"/>
      <c r="C219" s="488"/>
      <c r="D219" s="488"/>
      <c r="E219" s="488"/>
      <c r="F219" s="488"/>
      <c r="G219" s="488"/>
      <c r="H219" s="488"/>
      <c r="I219" s="488"/>
      <c r="J219" s="488"/>
      <c r="K219" s="488"/>
      <c r="L219" s="488"/>
      <c r="M219" s="488"/>
      <c r="N219" s="488"/>
      <c r="O219" s="488"/>
      <c r="P219" s="488"/>
      <c r="Q219" s="488"/>
      <c r="R219" s="488"/>
      <c r="S219" s="488"/>
      <c r="T219" s="488"/>
      <c r="U219" s="488"/>
    </row>
    <row r="220" spans="1:21" ht="12.75">
      <c r="A220" s="488"/>
      <c r="B220" s="488"/>
      <c r="C220" s="488"/>
      <c r="D220" s="488"/>
      <c r="E220" s="488"/>
      <c r="F220" s="488"/>
      <c r="G220" s="488"/>
      <c r="H220" s="488"/>
      <c r="I220" s="488"/>
      <c r="J220" s="488"/>
      <c r="K220" s="488"/>
      <c r="L220" s="488"/>
      <c r="M220" s="488"/>
      <c r="N220" s="488"/>
      <c r="O220" s="488"/>
      <c r="P220" s="488"/>
      <c r="Q220" s="488"/>
      <c r="R220" s="488"/>
      <c r="S220" s="488"/>
      <c r="T220" s="488"/>
      <c r="U220" s="488"/>
    </row>
    <row r="221" spans="1:21" ht="12.75">
      <c r="A221" s="488"/>
      <c r="B221" s="488"/>
      <c r="C221" s="488"/>
      <c r="D221" s="488"/>
      <c r="E221" s="488"/>
      <c r="F221" s="488"/>
      <c r="G221" s="488"/>
      <c r="H221" s="488"/>
      <c r="I221" s="488"/>
      <c r="J221" s="488"/>
      <c r="K221" s="488"/>
      <c r="L221" s="488"/>
      <c r="M221" s="488"/>
      <c r="N221" s="488"/>
      <c r="O221" s="488"/>
      <c r="P221" s="488"/>
      <c r="Q221" s="488"/>
      <c r="R221" s="488"/>
      <c r="S221" s="488"/>
      <c r="T221" s="488"/>
      <c r="U221" s="488"/>
    </row>
    <row r="222" spans="1:21" ht="12.75">
      <c r="A222" s="488"/>
      <c r="B222" s="488"/>
      <c r="C222" s="488"/>
      <c r="D222" s="488"/>
      <c r="E222" s="488"/>
      <c r="F222" s="488"/>
      <c r="G222" s="488"/>
      <c r="H222" s="488"/>
      <c r="I222" s="488"/>
      <c r="J222" s="488"/>
      <c r="K222" s="488"/>
      <c r="L222" s="488"/>
      <c r="M222" s="488"/>
      <c r="N222" s="488"/>
      <c r="O222" s="488"/>
      <c r="P222" s="488"/>
      <c r="Q222" s="488"/>
      <c r="R222" s="488"/>
      <c r="S222" s="488"/>
      <c r="T222" s="488"/>
      <c r="U222" s="488"/>
    </row>
    <row r="223" spans="1:21" ht="12.75">
      <c r="A223" s="488"/>
      <c r="B223" s="488"/>
      <c r="C223" s="488"/>
      <c r="D223" s="488"/>
      <c r="E223" s="488"/>
      <c r="F223" s="488"/>
      <c r="G223" s="488"/>
      <c r="H223" s="488"/>
      <c r="I223" s="488"/>
      <c r="J223" s="488"/>
      <c r="K223" s="488"/>
      <c r="L223" s="488"/>
      <c r="M223" s="488"/>
      <c r="N223" s="488"/>
      <c r="O223" s="488"/>
      <c r="P223" s="488"/>
      <c r="Q223" s="488"/>
      <c r="R223" s="488"/>
      <c r="S223" s="488"/>
      <c r="T223" s="488"/>
      <c r="U223" s="488"/>
    </row>
    <row r="224" spans="1:21" ht="12.75">
      <c r="A224" s="488"/>
      <c r="B224" s="488"/>
      <c r="C224" s="488"/>
      <c r="D224" s="488"/>
      <c r="E224" s="488"/>
      <c r="F224" s="488"/>
      <c r="G224" s="488"/>
      <c r="H224" s="488"/>
      <c r="I224" s="488"/>
      <c r="J224" s="488"/>
      <c r="K224" s="488"/>
      <c r="L224" s="488"/>
      <c r="M224" s="488"/>
      <c r="N224" s="488"/>
      <c r="O224" s="488"/>
      <c r="P224" s="488"/>
      <c r="Q224" s="488"/>
      <c r="R224" s="488"/>
      <c r="S224" s="488"/>
      <c r="T224" s="488"/>
      <c r="U224" s="488"/>
    </row>
    <row r="225" spans="1:21" ht="12.75">
      <c r="A225" s="488"/>
      <c r="B225" s="488"/>
      <c r="C225" s="488"/>
      <c r="D225" s="488"/>
      <c r="E225" s="488"/>
      <c r="F225" s="488"/>
      <c r="G225" s="488"/>
      <c r="H225" s="488"/>
      <c r="I225" s="488"/>
      <c r="J225" s="488"/>
      <c r="K225" s="488"/>
      <c r="L225" s="488"/>
      <c r="M225" s="488"/>
      <c r="N225" s="488"/>
      <c r="O225" s="488"/>
      <c r="P225" s="488"/>
      <c r="Q225" s="488"/>
      <c r="R225" s="488"/>
      <c r="S225" s="488"/>
      <c r="T225" s="488"/>
      <c r="U225" s="488"/>
    </row>
    <row r="226" spans="1:21" ht="12.75">
      <c r="A226" s="488"/>
      <c r="B226" s="488"/>
      <c r="C226" s="488"/>
      <c r="D226" s="488"/>
      <c r="E226" s="488"/>
      <c r="F226" s="488"/>
      <c r="G226" s="488"/>
      <c r="H226" s="488"/>
      <c r="I226" s="488"/>
      <c r="J226" s="488"/>
      <c r="K226" s="488"/>
      <c r="L226" s="488"/>
      <c r="M226" s="488"/>
      <c r="N226" s="488"/>
      <c r="O226" s="488"/>
      <c r="P226" s="488"/>
      <c r="Q226" s="488"/>
      <c r="R226" s="488"/>
      <c r="S226" s="488"/>
      <c r="T226" s="488"/>
      <c r="U226" s="488"/>
    </row>
    <row r="227" spans="1:21" ht="12.75">
      <c r="A227" s="488"/>
      <c r="B227" s="488"/>
      <c r="C227" s="488"/>
      <c r="D227" s="488"/>
      <c r="E227" s="488"/>
      <c r="F227" s="488"/>
      <c r="G227" s="488"/>
      <c r="H227" s="488"/>
      <c r="I227" s="488"/>
      <c r="J227" s="488"/>
      <c r="K227" s="488"/>
      <c r="L227" s="488"/>
      <c r="M227" s="488"/>
      <c r="N227" s="488"/>
      <c r="O227" s="488"/>
      <c r="P227" s="488"/>
      <c r="Q227" s="488"/>
      <c r="R227" s="488"/>
      <c r="S227" s="488"/>
      <c r="T227" s="488"/>
      <c r="U227" s="488"/>
    </row>
    <row r="228" spans="1:21" ht="12.75">
      <c r="A228" s="488"/>
      <c r="B228" s="488"/>
      <c r="C228" s="488"/>
      <c r="D228" s="488"/>
      <c r="E228" s="488"/>
      <c r="F228" s="488"/>
      <c r="G228" s="488"/>
      <c r="H228" s="488"/>
      <c r="I228" s="488"/>
      <c r="J228" s="488"/>
      <c r="K228" s="488"/>
      <c r="L228" s="488"/>
      <c r="M228" s="488"/>
      <c r="N228" s="488"/>
      <c r="O228" s="488"/>
      <c r="P228" s="488"/>
      <c r="Q228" s="488"/>
      <c r="R228" s="488"/>
      <c r="S228" s="488"/>
      <c r="T228" s="488"/>
      <c r="U228" s="488"/>
    </row>
    <row r="229" spans="1:21" ht="12.75">
      <c r="A229" s="488"/>
      <c r="B229" s="488"/>
      <c r="C229" s="488"/>
      <c r="D229" s="488"/>
      <c r="E229" s="488"/>
      <c r="F229" s="488"/>
      <c r="G229" s="488"/>
      <c r="H229" s="488"/>
      <c r="I229" s="488"/>
      <c r="J229" s="488"/>
      <c r="K229" s="488"/>
      <c r="L229" s="488"/>
      <c r="M229" s="488"/>
      <c r="N229" s="488"/>
      <c r="O229" s="488"/>
      <c r="P229" s="488"/>
      <c r="Q229" s="488"/>
      <c r="R229" s="488"/>
      <c r="S229" s="488"/>
      <c r="T229" s="488"/>
      <c r="U229" s="488"/>
    </row>
    <row r="230" spans="1:21" ht="12.75">
      <c r="A230" s="488"/>
      <c r="B230" s="488"/>
      <c r="C230" s="488"/>
      <c r="D230" s="488"/>
      <c r="E230" s="488"/>
      <c r="F230" s="488"/>
      <c r="G230" s="488"/>
      <c r="H230" s="488"/>
      <c r="I230" s="488"/>
      <c r="J230" s="488"/>
      <c r="K230" s="488"/>
      <c r="L230" s="488"/>
      <c r="M230" s="488"/>
      <c r="N230" s="488"/>
      <c r="O230" s="488"/>
      <c r="P230" s="488"/>
      <c r="Q230" s="488"/>
      <c r="R230" s="488"/>
      <c r="S230" s="488"/>
      <c r="T230" s="488"/>
      <c r="U230" s="488"/>
    </row>
    <row r="231" spans="1:21" ht="12.75">
      <c r="A231" s="488"/>
      <c r="B231" s="488"/>
      <c r="C231" s="488"/>
      <c r="D231" s="488"/>
      <c r="E231" s="488"/>
      <c r="F231" s="488"/>
      <c r="G231" s="488"/>
      <c r="H231" s="488"/>
      <c r="I231" s="488"/>
      <c r="J231" s="488"/>
      <c r="K231" s="488"/>
      <c r="L231" s="488"/>
      <c r="M231" s="488"/>
      <c r="N231" s="488"/>
      <c r="O231" s="488"/>
      <c r="P231" s="488"/>
      <c r="Q231" s="488"/>
      <c r="R231" s="488"/>
      <c r="S231" s="488"/>
      <c r="T231" s="488"/>
      <c r="U231" s="488"/>
    </row>
    <row r="232" spans="1:21" ht="12.75">
      <c r="A232" s="488"/>
      <c r="B232" s="488"/>
      <c r="C232" s="488"/>
      <c r="D232" s="488"/>
      <c r="E232" s="488"/>
      <c r="F232" s="488"/>
      <c r="G232" s="488"/>
      <c r="H232" s="488"/>
      <c r="I232" s="488"/>
      <c r="J232" s="488"/>
      <c r="K232" s="488"/>
      <c r="L232" s="488"/>
      <c r="M232" s="488"/>
      <c r="N232" s="488"/>
      <c r="O232" s="488"/>
      <c r="P232" s="488"/>
      <c r="Q232" s="488"/>
      <c r="R232" s="488"/>
      <c r="S232" s="488"/>
      <c r="T232" s="488"/>
      <c r="U232" s="488"/>
    </row>
    <row r="233" spans="1:21" ht="12.75">
      <c r="A233" s="488"/>
      <c r="B233" s="488"/>
      <c r="C233" s="488"/>
      <c r="D233" s="488"/>
      <c r="E233" s="488"/>
      <c r="F233" s="488"/>
      <c r="G233" s="488"/>
      <c r="H233" s="488"/>
      <c r="I233" s="488"/>
      <c r="J233" s="488"/>
      <c r="K233" s="488"/>
      <c r="L233" s="488"/>
      <c r="M233" s="488"/>
      <c r="N233" s="488"/>
      <c r="O233" s="488"/>
      <c r="P233" s="488"/>
      <c r="Q233" s="488"/>
      <c r="R233" s="488"/>
      <c r="S233" s="488"/>
      <c r="T233" s="488"/>
      <c r="U233" s="488"/>
    </row>
    <row r="234" spans="1:21" ht="12.75">
      <c r="A234" s="488"/>
      <c r="B234" s="488"/>
      <c r="C234" s="488"/>
      <c r="D234" s="488"/>
      <c r="E234" s="488"/>
      <c r="F234" s="488"/>
      <c r="G234" s="488"/>
      <c r="H234" s="488"/>
      <c r="I234" s="488"/>
      <c r="J234" s="488"/>
      <c r="K234" s="488"/>
      <c r="L234" s="488"/>
      <c r="M234" s="488"/>
      <c r="N234" s="488"/>
      <c r="O234" s="488"/>
      <c r="P234" s="488"/>
      <c r="Q234" s="488"/>
      <c r="R234" s="488"/>
      <c r="S234" s="488"/>
      <c r="T234" s="488"/>
      <c r="U234" s="488"/>
    </row>
    <row r="235" spans="1:21" ht="12.75">
      <c r="A235" s="488"/>
      <c r="B235" s="488"/>
      <c r="C235" s="488"/>
      <c r="D235" s="488"/>
      <c r="E235" s="488"/>
      <c r="F235" s="488"/>
      <c r="G235" s="488"/>
      <c r="H235" s="488"/>
      <c r="I235" s="488"/>
      <c r="J235" s="488"/>
      <c r="K235" s="488"/>
      <c r="L235" s="488"/>
      <c r="M235" s="488"/>
      <c r="N235" s="488"/>
      <c r="O235" s="488"/>
      <c r="P235" s="488"/>
      <c r="Q235" s="488"/>
      <c r="R235" s="488"/>
      <c r="S235" s="488"/>
      <c r="T235" s="488"/>
      <c r="U235" s="488"/>
    </row>
    <row r="236" spans="1:21" ht="12.75">
      <c r="A236" s="488"/>
      <c r="B236" s="488"/>
      <c r="C236" s="488"/>
      <c r="D236" s="488"/>
      <c r="E236" s="488"/>
      <c r="F236" s="488"/>
      <c r="G236" s="488"/>
      <c r="H236" s="488"/>
      <c r="I236" s="488"/>
      <c r="J236" s="488"/>
      <c r="K236" s="488"/>
      <c r="L236" s="488"/>
      <c r="M236" s="488"/>
      <c r="N236" s="488"/>
      <c r="O236" s="488"/>
      <c r="P236" s="488"/>
      <c r="Q236" s="488"/>
      <c r="R236" s="488"/>
      <c r="S236" s="488"/>
      <c r="T236" s="488"/>
      <c r="U236" s="488"/>
    </row>
    <row r="237" spans="1:21" ht="12.75">
      <c r="A237" s="488"/>
      <c r="B237" s="488"/>
      <c r="C237" s="488"/>
      <c r="D237" s="488"/>
      <c r="E237" s="488"/>
      <c r="F237" s="488"/>
      <c r="G237" s="488"/>
      <c r="H237" s="488"/>
      <c r="I237" s="488"/>
      <c r="J237" s="488"/>
      <c r="K237" s="488"/>
      <c r="L237" s="488"/>
      <c r="M237" s="488"/>
      <c r="N237" s="488"/>
      <c r="O237" s="488"/>
      <c r="P237" s="488"/>
      <c r="Q237" s="488"/>
      <c r="R237" s="488"/>
      <c r="S237" s="488"/>
      <c r="T237" s="488"/>
      <c r="U237" s="488"/>
    </row>
    <row r="238" spans="1:21" ht="12.75">
      <c r="A238" s="488"/>
      <c r="B238" s="488"/>
      <c r="C238" s="488"/>
      <c r="D238" s="488"/>
      <c r="E238" s="488"/>
      <c r="F238" s="488"/>
      <c r="G238" s="488"/>
      <c r="H238" s="488"/>
      <c r="I238" s="488"/>
      <c r="J238" s="488"/>
      <c r="K238" s="488"/>
      <c r="L238" s="488"/>
      <c r="M238" s="488"/>
      <c r="N238" s="488"/>
      <c r="O238" s="488"/>
      <c r="P238" s="488"/>
      <c r="Q238" s="488"/>
      <c r="R238" s="488"/>
      <c r="S238" s="488"/>
      <c r="T238" s="488"/>
      <c r="U238" s="488"/>
    </row>
    <row r="239" spans="1:21" ht="12.75">
      <c r="A239" s="488"/>
      <c r="B239" s="488"/>
      <c r="C239" s="488"/>
      <c r="D239" s="488"/>
      <c r="E239" s="488"/>
      <c r="F239" s="488"/>
      <c r="G239" s="488"/>
      <c r="H239" s="488"/>
      <c r="I239" s="488"/>
      <c r="J239" s="488"/>
      <c r="K239" s="488"/>
      <c r="L239" s="488"/>
      <c r="M239" s="488"/>
      <c r="N239" s="488"/>
      <c r="O239" s="488"/>
      <c r="P239" s="488"/>
      <c r="Q239" s="488"/>
      <c r="R239" s="488"/>
      <c r="S239" s="488"/>
      <c r="T239" s="488"/>
      <c r="U239" s="488"/>
    </row>
    <row r="240" spans="1:21" ht="12.75">
      <c r="A240" s="488"/>
      <c r="B240" s="488"/>
      <c r="C240" s="488"/>
      <c r="D240" s="488"/>
      <c r="E240" s="488"/>
      <c r="F240" s="488"/>
      <c r="G240" s="488"/>
      <c r="H240" s="488"/>
      <c r="I240" s="488"/>
      <c r="J240" s="488"/>
      <c r="K240" s="488"/>
      <c r="L240" s="488"/>
      <c r="M240" s="488"/>
      <c r="N240" s="488"/>
      <c r="O240" s="488"/>
      <c r="P240" s="488"/>
      <c r="Q240" s="488"/>
      <c r="R240" s="488"/>
      <c r="S240" s="488"/>
      <c r="T240" s="488"/>
      <c r="U240" s="488"/>
    </row>
    <row r="241" spans="1:21" ht="12.75">
      <c r="A241" s="488"/>
      <c r="B241" s="488"/>
      <c r="C241" s="488"/>
      <c r="D241" s="488"/>
      <c r="E241" s="488"/>
      <c r="F241" s="488"/>
      <c r="G241" s="488"/>
      <c r="H241" s="488"/>
      <c r="I241" s="488"/>
      <c r="J241" s="488"/>
      <c r="K241" s="488"/>
      <c r="L241" s="488"/>
      <c r="M241" s="488"/>
      <c r="N241" s="488"/>
      <c r="O241" s="488"/>
      <c r="P241" s="488"/>
      <c r="Q241" s="488"/>
      <c r="R241" s="488"/>
      <c r="S241" s="488"/>
      <c r="T241" s="488"/>
      <c r="U241" s="488"/>
    </row>
    <row r="242" spans="1:21" ht="12.75">
      <c r="A242" s="488"/>
      <c r="B242" s="488"/>
      <c r="C242" s="488"/>
      <c r="D242" s="488"/>
      <c r="E242" s="488"/>
      <c r="F242" s="488"/>
      <c r="G242" s="488"/>
      <c r="H242" s="488"/>
      <c r="I242" s="488"/>
      <c r="J242" s="488"/>
      <c r="K242" s="488"/>
      <c r="L242" s="488"/>
      <c r="M242" s="488"/>
      <c r="N242" s="488"/>
      <c r="O242" s="488"/>
      <c r="P242" s="488"/>
      <c r="Q242" s="488"/>
      <c r="R242" s="488"/>
      <c r="S242" s="488"/>
      <c r="T242" s="488"/>
      <c r="U242" s="488"/>
    </row>
    <row r="243" spans="1:21" ht="12.75">
      <c r="A243" s="488"/>
      <c r="B243" s="488"/>
      <c r="C243" s="488"/>
      <c r="D243" s="488"/>
      <c r="E243" s="488"/>
      <c r="F243" s="488"/>
      <c r="G243" s="488"/>
      <c r="H243" s="488"/>
      <c r="I243" s="488"/>
      <c r="J243" s="488"/>
      <c r="K243" s="488"/>
      <c r="L243" s="488"/>
      <c r="M243" s="488"/>
      <c r="N243" s="488"/>
      <c r="O243" s="488"/>
      <c r="P243" s="488"/>
      <c r="Q243" s="488"/>
      <c r="R243" s="488"/>
      <c r="S243" s="488"/>
      <c r="T243" s="488"/>
      <c r="U243" s="488"/>
    </row>
    <row r="244" spans="1:21" ht="12.75">
      <c r="A244" s="488"/>
      <c r="B244" s="488"/>
      <c r="C244" s="488"/>
      <c r="D244" s="488"/>
      <c r="E244" s="488"/>
      <c r="F244" s="488"/>
      <c r="G244" s="488"/>
      <c r="H244" s="488"/>
      <c r="I244" s="488"/>
      <c r="J244" s="488"/>
      <c r="K244" s="488"/>
      <c r="L244" s="488"/>
      <c r="M244" s="488"/>
      <c r="N244" s="488"/>
      <c r="O244" s="488"/>
      <c r="P244" s="488"/>
      <c r="Q244" s="488"/>
      <c r="R244" s="488"/>
      <c r="S244" s="488"/>
      <c r="T244" s="488"/>
      <c r="U244" s="488"/>
    </row>
    <row r="245" spans="1:21" ht="12.75">
      <c r="A245" s="488"/>
      <c r="B245" s="488"/>
      <c r="C245" s="488"/>
      <c r="D245" s="488"/>
      <c r="E245" s="488"/>
      <c r="F245" s="488"/>
      <c r="G245" s="488"/>
      <c r="H245" s="488"/>
      <c r="I245" s="488"/>
      <c r="J245" s="488"/>
      <c r="K245" s="488"/>
      <c r="L245" s="488"/>
      <c r="M245" s="488"/>
      <c r="N245" s="488"/>
      <c r="O245" s="488"/>
      <c r="P245" s="488"/>
      <c r="Q245" s="488"/>
      <c r="R245" s="488"/>
      <c r="S245" s="488"/>
      <c r="T245" s="488"/>
      <c r="U245" s="488"/>
    </row>
    <row r="246" spans="1:21" ht="12.75">
      <c r="A246" s="488"/>
      <c r="B246" s="488"/>
      <c r="C246" s="488"/>
      <c r="D246" s="488"/>
      <c r="E246" s="488"/>
      <c r="F246" s="488"/>
      <c r="G246" s="488"/>
      <c r="H246" s="488"/>
      <c r="I246" s="488"/>
      <c r="J246" s="488"/>
      <c r="K246" s="488"/>
      <c r="L246" s="488"/>
      <c r="M246" s="488"/>
      <c r="N246" s="488"/>
      <c r="O246" s="488"/>
      <c r="P246" s="488"/>
      <c r="Q246" s="488"/>
      <c r="R246" s="488"/>
      <c r="S246" s="488"/>
      <c r="T246" s="488"/>
      <c r="U246" s="488"/>
    </row>
    <row r="247" spans="1:21" ht="12.75">
      <c r="A247" s="488"/>
      <c r="B247" s="488"/>
      <c r="C247" s="488"/>
      <c r="D247" s="488"/>
      <c r="E247" s="488"/>
      <c r="F247" s="488"/>
      <c r="G247" s="488"/>
      <c r="H247" s="488"/>
      <c r="I247" s="488"/>
      <c r="J247" s="488"/>
      <c r="K247" s="488"/>
      <c r="L247" s="488"/>
      <c r="M247" s="488"/>
      <c r="N247" s="488"/>
      <c r="O247" s="488"/>
      <c r="P247" s="488"/>
      <c r="Q247" s="488"/>
      <c r="R247" s="488"/>
      <c r="S247" s="488"/>
      <c r="T247" s="488"/>
      <c r="U247" s="488"/>
    </row>
    <row r="248" spans="1:21" ht="12.75">
      <c r="A248" s="488"/>
      <c r="B248" s="488"/>
      <c r="C248" s="488"/>
      <c r="D248" s="488"/>
      <c r="E248" s="488"/>
      <c r="F248" s="488"/>
      <c r="G248" s="488"/>
      <c r="H248" s="488"/>
      <c r="I248" s="488"/>
      <c r="J248" s="488"/>
      <c r="K248" s="488"/>
      <c r="L248" s="488"/>
      <c r="M248" s="488"/>
      <c r="N248" s="488"/>
      <c r="O248" s="488"/>
      <c r="P248" s="488"/>
      <c r="Q248" s="488"/>
      <c r="R248" s="488"/>
      <c r="S248" s="488"/>
      <c r="T248" s="488"/>
      <c r="U248" s="488"/>
    </row>
    <row r="249" spans="1:21" ht="12.75">
      <c r="A249" s="488"/>
      <c r="B249" s="488"/>
      <c r="C249" s="488"/>
      <c r="D249" s="488"/>
      <c r="E249" s="488"/>
      <c r="F249" s="488"/>
      <c r="G249" s="488"/>
      <c r="H249" s="488"/>
      <c r="I249" s="488"/>
      <c r="J249" s="488"/>
      <c r="K249" s="488"/>
      <c r="L249" s="488"/>
      <c r="M249" s="488"/>
      <c r="N249" s="488"/>
      <c r="O249" s="488"/>
      <c r="P249" s="488"/>
      <c r="Q249" s="488"/>
      <c r="R249" s="488"/>
      <c r="S249" s="488"/>
      <c r="T249" s="488"/>
      <c r="U249" s="488"/>
    </row>
    <row r="250" spans="1:21" ht="12.75">
      <c r="A250" s="488"/>
      <c r="B250" s="488"/>
      <c r="C250" s="488"/>
      <c r="D250" s="488"/>
      <c r="E250" s="488"/>
      <c r="F250" s="488"/>
      <c r="G250" s="488"/>
      <c r="H250" s="488"/>
      <c r="I250" s="488"/>
      <c r="J250" s="488"/>
      <c r="K250" s="488"/>
      <c r="L250" s="488"/>
      <c r="M250" s="488"/>
      <c r="N250" s="488"/>
      <c r="O250" s="488"/>
      <c r="P250" s="488"/>
      <c r="Q250" s="488"/>
      <c r="R250" s="488"/>
      <c r="S250" s="488"/>
      <c r="T250" s="488"/>
      <c r="U250" s="488"/>
    </row>
    <row r="251" spans="1:21" ht="12.75">
      <c r="A251" s="488"/>
      <c r="B251" s="488"/>
      <c r="C251" s="488"/>
      <c r="D251" s="488"/>
      <c r="E251" s="488"/>
      <c r="F251" s="488"/>
      <c r="G251" s="488"/>
      <c r="H251" s="488"/>
      <c r="I251" s="488"/>
      <c r="J251" s="488"/>
      <c r="K251" s="488"/>
      <c r="L251" s="488"/>
      <c r="M251" s="488"/>
      <c r="N251" s="488"/>
      <c r="O251" s="488"/>
      <c r="P251" s="488"/>
      <c r="Q251" s="488"/>
      <c r="R251" s="488"/>
      <c r="S251" s="488"/>
      <c r="T251" s="488"/>
      <c r="U251" s="488"/>
    </row>
    <row r="252" spans="1:21" ht="12.75">
      <c r="A252" s="488"/>
      <c r="B252" s="488"/>
      <c r="C252" s="488"/>
      <c r="D252" s="488"/>
      <c r="E252" s="488"/>
      <c r="F252" s="488"/>
      <c r="G252" s="488"/>
      <c r="H252" s="488"/>
      <c r="I252" s="488"/>
      <c r="J252" s="488"/>
      <c r="K252" s="488"/>
      <c r="L252" s="488"/>
      <c r="M252" s="488"/>
      <c r="N252" s="488"/>
      <c r="O252" s="488"/>
      <c r="P252" s="488"/>
      <c r="Q252" s="488"/>
      <c r="R252" s="488"/>
      <c r="S252" s="488"/>
      <c r="T252" s="488"/>
      <c r="U252" s="488"/>
    </row>
    <row r="253" spans="1:21" ht="12.75">
      <c r="A253" s="488"/>
      <c r="B253" s="488"/>
      <c r="C253" s="488"/>
      <c r="D253" s="488"/>
      <c r="E253" s="488"/>
      <c r="F253" s="488"/>
      <c r="G253" s="488"/>
      <c r="H253" s="488"/>
      <c r="I253" s="488"/>
      <c r="J253" s="488"/>
      <c r="K253" s="488"/>
      <c r="L253" s="488"/>
      <c r="M253" s="488"/>
      <c r="N253" s="488"/>
      <c r="O253" s="488"/>
      <c r="P253" s="488"/>
      <c r="Q253" s="488"/>
      <c r="R253" s="488"/>
      <c r="S253" s="488"/>
      <c r="T253" s="488"/>
      <c r="U253" s="488"/>
    </row>
    <row r="254" spans="1:21" ht="12.75">
      <c r="A254" s="488"/>
      <c r="B254" s="488"/>
      <c r="C254" s="488"/>
      <c r="D254" s="488"/>
      <c r="E254" s="488"/>
      <c r="F254" s="488"/>
      <c r="G254" s="488"/>
      <c r="H254" s="488"/>
      <c r="I254" s="488"/>
      <c r="J254" s="488"/>
      <c r="K254" s="488"/>
      <c r="L254" s="488"/>
      <c r="M254" s="488"/>
      <c r="N254" s="488"/>
      <c r="O254" s="488"/>
      <c r="P254" s="488"/>
      <c r="Q254" s="488"/>
      <c r="R254" s="488"/>
      <c r="S254" s="488"/>
      <c r="T254" s="488"/>
      <c r="U254" s="488"/>
    </row>
    <row r="255" spans="1:21" ht="12.75">
      <c r="A255" s="488"/>
      <c r="B255" s="488"/>
      <c r="C255" s="488"/>
      <c r="D255" s="488"/>
      <c r="E255" s="488"/>
      <c r="F255" s="488"/>
      <c r="G255" s="488"/>
      <c r="H255" s="488"/>
      <c r="I255" s="488"/>
      <c r="J255" s="488"/>
      <c r="K255" s="488"/>
      <c r="L255" s="488"/>
      <c r="M255" s="488"/>
      <c r="N255" s="488"/>
      <c r="O255" s="488"/>
      <c r="P255" s="488"/>
      <c r="Q255" s="488"/>
      <c r="R255" s="488"/>
      <c r="S255" s="488"/>
      <c r="T255" s="488"/>
      <c r="U255" s="488"/>
    </row>
    <row r="256" spans="1:21" ht="12.75">
      <c r="A256" s="488"/>
      <c r="B256" s="488"/>
      <c r="C256" s="488"/>
      <c r="D256" s="488"/>
      <c r="E256" s="488"/>
      <c r="F256" s="488"/>
      <c r="G256" s="488"/>
      <c r="H256" s="488"/>
      <c r="I256" s="488"/>
      <c r="J256" s="488"/>
      <c r="K256" s="488"/>
      <c r="L256" s="488"/>
      <c r="M256" s="488"/>
      <c r="N256" s="488"/>
      <c r="O256" s="488"/>
      <c r="P256" s="488"/>
      <c r="Q256" s="488"/>
      <c r="R256" s="488"/>
      <c r="S256" s="488"/>
      <c r="T256" s="488"/>
      <c r="U256" s="488"/>
    </row>
    <row r="257" spans="1:21" ht="12.75">
      <c r="A257" s="488"/>
      <c r="B257" s="488"/>
      <c r="C257" s="488"/>
      <c r="D257" s="488"/>
      <c r="E257" s="488"/>
      <c r="F257" s="488"/>
      <c r="G257" s="488"/>
      <c r="H257" s="488"/>
      <c r="I257" s="488"/>
      <c r="J257" s="488"/>
      <c r="K257" s="488"/>
      <c r="L257" s="488"/>
      <c r="M257" s="488"/>
      <c r="N257" s="488"/>
      <c r="O257" s="488"/>
      <c r="P257" s="488"/>
      <c r="Q257" s="488"/>
      <c r="R257" s="488"/>
      <c r="S257" s="488"/>
      <c r="T257" s="488"/>
      <c r="U257" s="488"/>
    </row>
    <row r="258" spans="1:21" ht="12.75">
      <c r="A258" s="488"/>
      <c r="B258" s="488"/>
      <c r="C258" s="488"/>
      <c r="D258" s="488"/>
      <c r="E258" s="488"/>
      <c r="F258" s="488"/>
      <c r="G258" s="488"/>
      <c r="H258" s="488"/>
      <c r="I258" s="488"/>
      <c r="J258" s="488"/>
      <c r="K258" s="488"/>
      <c r="L258" s="488"/>
      <c r="M258" s="488"/>
      <c r="N258" s="488"/>
      <c r="O258" s="488"/>
      <c r="P258" s="488"/>
      <c r="Q258" s="488"/>
      <c r="R258" s="488"/>
      <c r="S258" s="488"/>
      <c r="T258" s="488"/>
      <c r="U258" s="488"/>
    </row>
    <row r="259" spans="1:21" ht="12.75">
      <c r="A259" s="488"/>
      <c r="B259" s="488"/>
      <c r="C259" s="488"/>
      <c r="D259" s="488"/>
      <c r="E259" s="488"/>
      <c r="F259" s="488"/>
      <c r="G259" s="488"/>
      <c r="H259" s="488"/>
      <c r="I259" s="488"/>
      <c r="J259" s="488"/>
      <c r="K259" s="488"/>
      <c r="L259" s="488"/>
      <c r="M259" s="488"/>
      <c r="N259" s="488"/>
      <c r="O259" s="488"/>
      <c r="P259" s="488"/>
      <c r="Q259" s="488"/>
      <c r="R259" s="488"/>
      <c r="S259" s="488"/>
      <c r="T259" s="488"/>
      <c r="U259" s="488"/>
    </row>
    <row r="260" spans="1:21" ht="12.75">
      <c r="A260" s="488"/>
      <c r="B260" s="488"/>
      <c r="C260" s="488"/>
      <c r="D260" s="488"/>
      <c r="E260" s="488"/>
      <c r="F260" s="488"/>
      <c r="G260" s="488"/>
      <c r="H260" s="488"/>
      <c r="I260" s="488"/>
      <c r="J260" s="488"/>
      <c r="K260" s="488"/>
      <c r="L260" s="488"/>
      <c r="M260" s="488"/>
      <c r="N260" s="488"/>
      <c r="O260" s="488"/>
      <c r="P260" s="488"/>
      <c r="Q260" s="488"/>
      <c r="R260" s="488"/>
      <c r="S260" s="488"/>
      <c r="T260" s="488"/>
      <c r="U260" s="488"/>
    </row>
    <row r="261" spans="1:21" ht="12.75">
      <c r="A261" s="488"/>
      <c r="B261" s="488"/>
      <c r="C261" s="488"/>
      <c r="D261" s="488"/>
      <c r="E261" s="488"/>
      <c r="F261" s="488"/>
      <c r="G261" s="488"/>
      <c r="H261" s="488"/>
      <c r="I261" s="488"/>
      <c r="J261" s="488"/>
      <c r="K261" s="488"/>
      <c r="L261" s="488"/>
      <c r="M261" s="488"/>
      <c r="N261" s="488"/>
      <c r="O261" s="488"/>
      <c r="P261" s="488"/>
      <c r="Q261" s="488"/>
      <c r="R261" s="488"/>
      <c r="S261" s="488"/>
      <c r="T261" s="488"/>
      <c r="U261" s="488"/>
    </row>
  </sheetData>
  <sheetProtection/>
  <mergeCells count="2">
    <mergeCell ref="T6:U6"/>
    <mergeCell ref="T42:U42"/>
  </mergeCells>
  <printOptions/>
  <pageMargins left="0.2362204724409449" right="0.2362204724409449" top="1.3385826771653544" bottom="2.716535433070866" header="0.31496062992125984" footer="0.31496062992125984"/>
  <pageSetup firstPageNumber="2" useFirstPageNumber="1" fitToHeight="3" fitToWidth="1" horizontalDpi="600" verticalDpi="600" orientation="portrait" scale="75" r:id="rId2"/>
  <headerFooter alignWithMargins="0">
    <oddFooter>&amp;C&amp;P</oddFooter>
  </headerFooter>
  <rowBreaks count="2" manualBreakCount="2">
    <brk id="38" max="20" man="1"/>
    <brk id="99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K49"/>
  <sheetViews>
    <sheetView showGridLines="0" zoomScaleSheetLayoutView="100" workbookViewId="0" topLeftCell="A1">
      <selection activeCell="D28" sqref="D28"/>
    </sheetView>
  </sheetViews>
  <sheetFormatPr defaultColWidth="11.421875" defaultRowHeight="12.75"/>
  <cols>
    <col min="1" max="3" width="11.421875" style="60" customWidth="1"/>
    <col min="4" max="4" width="13.57421875" style="60" customWidth="1"/>
    <col min="5" max="5" width="6.57421875" style="60" customWidth="1"/>
    <col min="6" max="6" width="5.7109375" style="60" customWidth="1"/>
    <col min="7" max="7" width="6.8515625" style="60" customWidth="1"/>
    <col min="8" max="8" width="8.57421875" style="60" customWidth="1"/>
    <col min="9" max="9" width="13.140625" style="60" customWidth="1"/>
    <col min="10" max="10" width="14.00390625" style="60" customWidth="1"/>
    <col min="11" max="11" width="14.7109375" style="60" customWidth="1"/>
    <col min="12" max="16384" width="11.421875" style="60" customWidth="1"/>
  </cols>
  <sheetData>
    <row r="2" spans="1:11" ht="23.25" customHeight="1">
      <c r="A2" s="58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4:11" ht="12.75">
      <c r="D3" s="61"/>
      <c r="E3" s="61"/>
      <c r="F3" s="61"/>
      <c r="G3" s="61"/>
      <c r="H3" s="61"/>
      <c r="I3" s="61"/>
      <c r="J3" s="585" t="s">
        <v>250</v>
      </c>
      <c r="K3" s="586"/>
    </row>
    <row r="4" spans="1:11" ht="24" customHeight="1">
      <c r="A4" s="62" t="s">
        <v>32</v>
      </c>
      <c r="B4" s="63"/>
      <c r="C4" s="63"/>
      <c r="D4" s="64"/>
      <c r="E4" s="64"/>
      <c r="F4" s="64"/>
      <c r="G4" s="64"/>
      <c r="H4" s="64"/>
      <c r="I4" s="64"/>
      <c r="J4" s="59"/>
      <c r="K4" s="59"/>
    </row>
    <row r="5" spans="2:11" ht="24" customHeight="1">
      <c r="B5" s="63"/>
      <c r="C5" s="63"/>
      <c r="D5" s="589" t="s">
        <v>33</v>
      </c>
      <c r="E5" s="589"/>
      <c r="F5" s="589"/>
      <c r="G5" s="589"/>
      <c r="H5" s="589"/>
      <c r="I5" s="589"/>
      <c r="J5" s="59" t="s">
        <v>376</v>
      </c>
      <c r="K5" s="59"/>
    </row>
    <row r="6" spans="1:11" s="314" customFormat="1" ht="25.5" customHeight="1">
      <c r="A6" s="390" t="s">
        <v>354</v>
      </c>
      <c r="B6" s="391"/>
      <c r="C6" s="392"/>
      <c r="D6" s="392"/>
      <c r="E6" s="392"/>
      <c r="F6" s="392"/>
      <c r="G6" s="392"/>
      <c r="H6" s="392"/>
      <c r="I6" s="391"/>
      <c r="J6" s="391" t="s">
        <v>382</v>
      </c>
      <c r="K6" s="313"/>
    </row>
    <row r="7" s="314" customFormat="1" ht="10.5" customHeight="1">
      <c r="B7" s="311"/>
    </row>
    <row r="8" spans="1:11" s="318" customFormat="1" ht="25.5" customHeight="1">
      <c r="A8" s="315" t="s">
        <v>381</v>
      </c>
      <c r="B8" s="311"/>
      <c r="C8" s="311"/>
      <c r="D8" s="311"/>
      <c r="E8" s="311"/>
      <c r="F8" s="311"/>
      <c r="G8" s="311"/>
      <c r="H8" s="311"/>
      <c r="I8" s="316"/>
      <c r="J8" s="316"/>
      <c r="K8" s="317"/>
    </row>
    <row r="9" spans="1:11" ht="12.75">
      <c r="A9" s="68"/>
      <c r="B9" s="68"/>
      <c r="C9" s="68"/>
      <c r="D9" s="67"/>
      <c r="E9" s="69" t="s">
        <v>34</v>
      </c>
      <c r="F9" s="70"/>
      <c r="G9" s="71"/>
      <c r="H9" s="72"/>
      <c r="I9" s="73"/>
      <c r="J9" s="68"/>
      <c r="K9" s="74"/>
    </row>
    <row r="10" spans="1:11" ht="12.75">
      <c r="A10" s="75"/>
      <c r="B10" s="76"/>
      <c r="C10" s="76"/>
      <c r="D10" s="75"/>
      <c r="E10" s="71" t="s">
        <v>35</v>
      </c>
      <c r="F10" s="77"/>
      <c r="G10" s="78" t="s">
        <v>36</v>
      </c>
      <c r="H10" s="79"/>
      <c r="I10" s="80"/>
      <c r="J10" s="81"/>
      <c r="K10" s="82"/>
    </row>
    <row r="11" spans="1:11" ht="42.75" customHeight="1">
      <c r="A11" s="83" t="s">
        <v>37</v>
      </c>
      <c r="B11" s="84"/>
      <c r="C11" s="85"/>
      <c r="D11" s="86" t="s">
        <v>38</v>
      </c>
      <c r="E11" s="87" t="s">
        <v>19</v>
      </c>
      <c r="F11" s="88" t="s">
        <v>20</v>
      </c>
      <c r="G11" s="87" t="s">
        <v>19</v>
      </c>
      <c r="H11" s="89" t="s">
        <v>20</v>
      </c>
      <c r="I11" s="90" t="s">
        <v>39</v>
      </c>
      <c r="J11" s="90" t="s">
        <v>40</v>
      </c>
      <c r="K11" s="86" t="s">
        <v>41</v>
      </c>
    </row>
    <row r="12" spans="1:11" ht="18" customHeight="1">
      <c r="A12" s="597" t="s">
        <v>252</v>
      </c>
      <c r="B12" s="598"/>
      <c r="C12" s="599"/>
      <c r="D12" s="384" t="s">
        <v>253</v>
      </c>
      <c r="E12" s="379">
        <v>24</v>
      </c>
      <c r="F12" s="296">
        <v>1</v>
      </c>
      <c r="G12" s="296">
        <v>23</v>
      </c>
      <c r="H12" s="296">
        <v>1</v>
      </c>
      <c r="I12" s="296">
        <v>5</v>
      </c>
      <c r="J12" s="296">
        <v>11</v>
      </c>
      <c r="K12" s="378">
        <v>54</v>
      </c>
    </row>
    <row r="13" spans="1:11" ht="18" customHeight="1">
      <c r="A13" s="274"/>
      <c r="B13" s="275"/>
      <c r="C13" s="276"/>
      <c r="D13" s="276"/>
      <c r="E13" s="275"/>
      <c r="F13" s="274"/>
      <c r="G13" s="274"/>
      <c r="H13" s="274"/>
      <c r="I13" s="274"/>
      <c r="J13" s="274"/>
      <c r="K13" s="277"/>
    </row>
    <row r="14" spans="1:11" ht="18" customHeight="1">
      <c r="A14" s="274"/>
      <c r="B14" s="275"/>
      <c r="C14" s="276"/>
      <c r="D14" s="276"/>
      <c r="E14" s="275"/>
      <c r="F14" s="274"/>
      <c r="G14" s="274"/>
      <c r="H14" s="274"/>
      <c r="I14" s="274"/>
      <c r="J14" s="274"/>
      <c r="K14" s="277"/>
    </row>
    <row r="15" spans="1:11" ht="18" customHeight="1">
      <c r="A15" s="274"/>
      <c r="B15" s="275"/>
      <c r="C15" s="276"/>
      <c r="D15" s="276"/>
      <c r="E15" s="275"/>
      <c r="F15" s="274"/>
      <c r="G15" s="274"/>
      <c r="H15" s="274"/>
      <c r="I15" s="274"/>
      <c r="J15" s="274"/>
      <c r="K15" s="277"/>
    </row>
    <row r="16" spans="1:11" ht="18" customHeight="1">
      <c r="A16" s="274"/>
      <c r="B16" s="275"/>
      <c r="C16" s="276"/>
      <c r="D16" s="276"/>
      <c r="E16" s="275"/>
      <c r="F16" s="274"/>
      <c r="G16" s="274"/>
      <c r="H16" s="274"/>
      <c r="I16" s="274"/>
      <c r="J16" s="274"/>
      <c r="K16" s="277"/>
    </row>
    <row r="17" spans="1:11" ht="18" customHeight="1">
      <c r="A17" s="274"/>
      <c r="B17" s="275"/>
      <c r="C17" s="276"/>
      <c r="D17" s="276"/>
      <c r="E17" s="275"/>
      <c r="F17" s="274"/>
      <c r="G17" s="274"/>
      <c r="H17" s="274"/>
      <c r="I17" s="274"/>
      <c r="J17" s="274"/>
      <c r="K17" s="277"/>
    </row>
    <row r="18" spans="1:11" ht="18" customHeight="1">
      <c r="A18" s="274"/>
      <c r="B18" s="275"/>
      <c r="C18" s="276"/>
      <c r="D18" s="276"/>
      <c r="E18" s="275"/>
      <c r="F18" s="274"/>
      <c r="G18" s="274"/>
      <c r="H18" s="274"/>
      <c r="I18" s="274"/>
      <c r="J18" s="274"/>
      <c r="K18" s="277"/>
    </row>
    <row r="19" spans="1:11" ht="18" customHeight="1">
      <c r="A19" s="274"/>
      <c r="B19" s="275"/>
      <c r="C19" s="276"/>
      <c r="D19" s="276"/>
      <c r="E19" s="275"/>
      <c r="F19" s="274"/>
      <c r="G19" s="274"/>
      <c r="H19" s="274"/>
      <c r="I19" s="274"/>
      <c r="J19" s="274"/>
      <c r="K19" s="277"/>
    </row>
    <row r="20" spans="1:11" ht="18" customHeight="1">
      <c r="A20" s="274"/>
      <c r="B20" s="275"/>
      <c r="C20" s="276"/>
      <c r="D20" s="276"/>
      <c r="E20" s="275"/>
      <c r="F20" s="274"/>
      <c r="G20" s="274"/>
      <c r="H20" s="274"/>
      <c r="I20" s="274"/>
      <c r="J20" s="274"/>
      <c r="K20" s="277"/>
    </row>
    <row r="21" spans="1:11" ht="18" customHeight="1">
      <c r="A21" s="274"/>
      <c r="B21" s="275"/>
      <c r="C21" s="276"/>
      <c r="D21" s="276"/>
      <c r="E21" s="275"/>
      <c r="F21" s="274"/>
      <c r="G21" s="274"/>
      <c r="H21" s="274"/>
      <c r="I21" s="274"/>
      <c r="J21" s="274"/>
      <c r="K21" s="277"/>
    </row>
    <row r="22" spans="1:11" ht="18" customHeight="1">
      <c r="A22" s="274"/>
      <c r="B22" s="275"/>
      <c r="C22" s="276"/>
      <c r="D22" s="276"/>
      <c r="E22" s="275"/>
      <c r="F22" s="274"/>
      <c r="G22" s="274"/>
      <c r="H22" s="274"/>
      <c r="I22" s="274"/>
      <c r="J22" s="274"/>
      <c r="K22" s="277"/>
    </row>
    <row r="23" spans="1:11" ht="18" customHeight="1">
      <c r="A23" s="274"/>
      <c r="B23" s="275"/>
      <c r="C23" s="276"/>
      <c r="D23" s="276"/>
      <c r="E23" s="275"/>
      <c r="F23" s="274"/>
      <c r="G23" s="274"/>
      <c r="H23" s="274"/>
      <c r="I23" s="274"/>
      <c r="J23" s="274"/>
      <c r="K23" s="277"/>
    </row>
    <row r="24" spans="1:11" ht="18" customHeight="1">
      <c r="A24" s="91" t="s">
        <v>42</v>
      </c>
      <c r="B24" s="92"/>
      <c r="C24" s="92"/>
      <c r="D24" s="93"/>
      <c r="E24" s="380">
        <f>SUM(E12:E23)</f>
        <v>24</v>
      </c>
      <c r="F24" s="380">
        <f aca="true" t="shared" si="0" ref="F24:K24">SUM(F12:F23)</f>
        <v>1</v>
      </c>
      <c r="G24" s="380">
        <f t="shared" si="0"/>
        <v>23</v>
      </c>
      <c r="H24" s="380">
        <f t="shared" si="0"/>
        <v>1</v>
      </c>
      <c r="I24" s="380">
        <f t="shared" si="0"/>
        <v>5</v>
      </c>
      <c r="J24" s="380">
        <f t="shared" si="0"/>
        <v>11</v>
      </c>
      <c r="K24" s="380">
        <f t="shared" si="0"/>
        <v>54</v>
      </c>
    </row>
    <row r="25" spans="1:11" ht="18" customHeight="1">
      <c r="A25" s="94"/>
      <c r="B25" s="94"/>
      <c r="C25" s="94"/>
      <c r="D25" s="94"/>
      <c r="E25" s="95"/>
      <c r="F25" s="95"/>
      <c r="G25" s="95"/>
      <c r="H25" s="95"/>
      <c r="I25" s="95"/>
      <c r="J25" s="95"/>
      <c r="K25" s="95"/>
    </row>
    <row r="26" spans="1:11" ht="9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4.25" customHeight="1">
      <c r="A27" s="67"/>
      <c r="B27" s="68"/>
      <c r="C27" s="68"/>
      <c r="D27" s="67"/>
      <c r="E27" s="96" t="s">
        <v>43</v>
      </c>
      <c r="F27" s="71"/>
      <c r="G27" s="71"/>
      <c r="H27" s="77"/>
      <c r="I27" s="97"/>
      <c r="J27" s="74"/>
      <c r="K27" s="98"/>
    </row>
    <row r="28" spans="1:11" ht="39" customHeight="1">
      <c r="A28" s="83" t="s">
        <v>44</v>
      </c>
      <c r="B28" s="84"/>
      <c r="C28" s="85"/>
      <c r="D28" s="99" t="s">
        <v>45</v>
      </c>
      <c r="E28" s="71" t="s">
        <v>19</v>
      </c>
      <c r="F28" s="72"/>
      <c r="G28" s="71" t="s">
        <v>20</v>
      </c>
      <c r="H28" s="72"/>
      <c r="I28" s="90" t="s">
        <v>46</v>
      </c>
      <c r="J28" s="90" t="s">
        <v>47</v>
      </c>
      <c r="K28" s="86" t="s">
        <v>48</v>
      </c>
    </row>
    <row r="29" spans="1:11" ht="18" customHeight="1">
      <c r="A29" s="600" t="s">
        <v>254</v>
      </c>
      <c r="B29" s="601"/>
      <c r="C29" s="602"/>
      <c r="D29" s="384" t="s">
        <v>253</v>
      </c>
      <c r="E29" s="592">
        <v>12</v>
      </c>
      <c r="F29" s="593"/>
      <c r="G29" s="592">
        <v>0</v>
      </c>
      <c r="H29" s="593"/>
      <c r="I29" s="381">
        <v>1</v>
      </c>
      <c r="J29" s="381">
        <v>8</v>
      </c>
      <c r="K29" s="295">
        <v>31</v>
      </c>
    </row>
    <row r="30" spans="1:11" ht="18" customHeight="1">
      <c r="A30" s="274"/>
      <c r="B30" s="275"/>
      <c r="C30" s="276"/>
      <c r="D30" s="276"/>
      <c r="E30" s="590"/>
      <c r="F30" s="591"/>
      <c r="G30" s="590"/>
      <c r="H30" s="591"/>
      <c r="I30" s="382"/>
      <c r="J30" s="382"/>
      <c r="K30" s="273"/>
    </row>
    <row r="31" spans="1:11" ht="18" customHeight="1">
      <c r="A31" s="274"/>
      <c r="B31" s="275"/>
      <c r="C31" s="276"/>
      <c r="D31" s="276"/>
      <c r="E31" s="590"/>
      <c r="F31" s="591"/>
      <c r="G31" s="590"/>
      <c r="H31" s="591"/>
      <c r="I31" s="382"/>
      <c r="J31" s="382"/>
      <c r="K31" s="273"/>
    </row>
    <row r="32" spans="1:11" ht="18" customHeight="1">
      <c r="A32" s="274"/>
      <c r="B32" s="275"/>
      <c r="C32" s="276"/>
      <c r="D32" s="276"/>
      <c r="E32" s="590"/>
      <c r="F32" s="591"/>
      <c r="G32" s="590"/>
      <c r="H32" s="591"/>
      <c r="I32" s="382"/>
      <c r="J32" s="382"/>
      <c r="K32" s="273"/>
    </row>
    <row r="33" spans="1:11" ht="18" customHeight="1">
      <c r="A33" s="274"/>
      <c r="B33" s="275"/>
      <c r="C33" s="276"/>
      <c r="D33" s="276"/>
      <c r="E33" s="590"/>
      <c r="F33" s="591"/>
      <c r="G33" s="590"/>
      <c r="H33" s="591"/>
      <c r="I33" s="382"/>
      <c r="J33" s="382"/>
      <c r="K33" s="273"/>
    </row>
    <row r="34" spans="1:11" ht="18" customHeight="1">
      <c r="A34" s="274"/>
      <c r="B34" s="275"/>
      <c r="C34" s="276"/>
      <c r="D34" s="276"/>
      <c r="E34" s="590"/>
      <c r="F34" s="591"/>
      <c r="G34" s="590"/>
      <c r="H34" s="591"/>
      <c r="I34" s="382"/>
      <c r="J34" s="382"/>
      <c r="K34" s="273"/>
    </row>
    <row r="35" spans="1:11" ht="18" customHeight="1">
      <c r="A35" s="274"/>
      <c r="B35" s="275"/>
      <c r="C35" s="276"/>
      <c r="D35" s="276"/>
      <c r="E35" s="590"/>
      <c r="F35" s="591"/>
      <c r="G35" s="590"/>
      <c r="H35" s="591"/>
      <c r="I35" s="382"/>
      <c r="J35" s="382"/>
      <c r="K35" s="273"/>
    </row>
    <row r="36" spans="1:11" ht="18" customHeight="1">
      <c r="A36" s="274"/>
      <c r="B36" s="275"/>
      <c r="C36" s="276"/>
      <c r="D36" s="276"/>
      <c r="E36" s="590"/>
      <c r="F36" s="591"/>
      <c r="G36" s="590"/>
      <c r="H36" s="591"/>
      <c r="I36" s="382"/>
      <c r="J36" s="382"/>
      <c r="K36" s="273"/>
    </row>
    <row r="37" spans="1:11" ht="18" customHeight="1">
      <c r="A37" s="274"/>
      <c r="B37" s="275"/>
      <c r="C37" s="276"/>
      <c r="D37" s="276"/>
      <c r="E37" s="590"/>
      <c r="F37" s="591"/>
      <c r="G37" s="590"/>
      <c r="H37" s="591"/>
      <c r="I37" s="382"/>
      <c r="J37" s="382"/>
      <c r="K37" s="273"/>
    </row>
    <row r="38" spans="1:11" ht="18" customHeight="1">
      <c r="A38" s="274"/>
      <c r="B38" s="275"/>
      <c r="C38" s="276"/>
      <c r="D38" s="276"/>
      <c r="E38" s="590"/>
      <c r="F38" s="591"/>
      <c r="G38" s="590"/>
      <c r="H38" s="591"/>
      <c r="I38" s="382"/>
      <c r="J38" s="382"/>
      <c r="K38" s="273"/>
    </row>
    <row r="39" spans="1:11" ht="18" customHeight="1">
      <c r="A39" s="274"/>
      <c r="B39" s="275"/>
      <c r="C39" s="276"/>
      <c r="D39" s="276"/>
      <c r="E39" s="590"/>
      <c r="F39" s="591"/>
      <c r="G39" s="590"/>
      <c r="H39" s="591"/>
      <c r="I39" s="382"/>
      <c r="J39" s="382"/>
      <c r="K39" s="273"/>
    </row>
    <row r="40" spans="1:11" ht="18" customHeight="1">
      <c r="A40" s="100"/>
      <c r="B40" s="101" t="s">
        <v>49</v>
      </c>
      <c r="C40" s="102"/>
      <c r="D40" s="102"/>
      <c r="E40" s="594">
        <f>SUM(E29:F39)</f>
        <v>12</v>
      </c>
      <c r="F40" s="595"/>
      <c r="G40" s="594">
        <f>SUM(G29:H39)</f>
        <v>0</v>
      </c>
      <c r="H40" s="595"/>
      <c r="I40" s="383">
        <f>SUM(I29:I39)</f>
        <v>1</v>
      </c>
      <c r="J40" s="383">
        <f>SUM(J29:J39)</f>
        <v>8</v>
      </c>
      <c r="K40" s="166">
        <f>SUM(K29:K39)</f>
        <v>31</v>
      </c>
    </row>
    <row r="44" ht="12.75" hidden="1"/>
    <row r="45" ht="12.75" hidden="1"/>
    <row r="46" spans="2:11" ht="12.75" hidden="1">
      <c r="B46" s="596" t="s">
        <v>307</v>
      </c>
      <c r="C46" s="596"/>
      <c r="D46" s="596"/>
      <c r="E46" s="596"/>
      <c r="F46" s="596"/>
      <c r="G46" s="596"/>
      <c r="H46" s="596"/>
      <c r="I46" s="596"/>
      <c r="J46" s="596"/>
      <c r="K46" s="596"/>
    </row>
    <row r="47" spans="1:11" ht="14.25" customHeight="1" hidden="1">
      <c r="A47" s="67"/>
      <c r="B47" s="68"/>
      <c r="C47" s="68"/>
      <c r="D47" s="67"/>
      <c r="E47" s="96" t="s">
        <v>43</v>
      </c>
      <c r="F47" s="71"/>
      <c r="G47" s="71"/>
      <c r="H47" s="77"/>
      <c r="I47" s="97"/>
      <c r="J47" s="74"/>
      <c r="K47" s="98"/>
    </row>
    <row r="48" spans="1:11" ht="39" customHeight="1" hidden="1">
      <c r="A48" s="83" t="s">
        <v>308</v>
      </c>
      <c r="B48" s="84"/>
      <c r="C48" s="85"/>
      <c r="D48" s="99" t="s">
        <v>45</v>
      </c>
      <c r="E48" s="71" t="s">
        <v>19</v>
      </c>
      <c r="F48" s="72"/>
      <c r="G48" s="71" t="s">
        <v>20</v>
      </c>
      <c r="H48" s="72"/>
      <c r="I48" s="90" t="s">
        <v>46</v>
      </c>
      <c r="J48" s="90" t="s">
        <v>47</v>
      </c>
      <c r="K48" s="86" t="s">
        <v>48</v>
      </c>
    </row>
    <row r="49" spans="1:11" ht="37.5" customHeight="1" hidden="1">
      <c r="A49" s="247">
        <f>COUNTA(A29:C39)+COUNTA(A12:C23)</f>
        <v>2</v>
      </c>
      <c r="B49" s="248"/>
      <c r="C49" s="249"/>
      <c r="D49" s="102"/>
      <c r="E49" s="250">
        <f>E40+E24+G24</f>
        <v>59</v>
      </c>
      <c r="F49" s="251"/>
      <c r="G49" s="250">
        <f>G40+F24+H24</f>
        <v>2</v>
      </c>
      <c r="H49" s="251"/>
      <c r="I49" s="167">
        <f>I40+I24</f>
        <v>6</v>
      </c>
      <c r="J49" s="167">
        <f>J40+J24</f>
        <v>19</v>
      </c>
      <c r="K49" s="246">
        <f>K40+K24</f>
        <v>85</v>
      </c>
    </row>
  </sheetData>
  <sheetProtection/>
  <mergeCells count="29">
    <mergeCell ref="B46:K46"/>
    <mergeCell ref="E33:F33"/>
    <mergeCell ref="E39:F39"/>
    <mergeCell ref="J3:K3"/>
    <mergeCell ref="A12:C12"/>
    <mergeCell ref="A29:C29"/>
    <mergeCell ref="E29:F29"/>
    <mergeCell ref="E38:F38"/>
    <mergeCell ref="G38:H38"/>
    <mergeCell ref="G39:H39"/>
    <mergeCell ref="E40:F40"/>
    <mergeCell ref="G40:H40"/>
    <mergeCell ref="E30:F30"/>
    <mergeCell ref="E31:F31"/>
    <mergeCell ref="E32:F32"/>
    <mergeCell ref="G34:H34"/>
    <mergeCell ref="E34:F34"/>
    <mergeCell ref="E35:F35"/>
    <mergeCell ref="E36:F36"/>
    <mergeCell ref="E37:F37"/>
    <mergeCell ref="D5:I5"/>
    <mergeCell ref="G36:H36"/>
    <mergeCell ref="G37:H37"/>
    <mergeCell ref="G29:H29"/>
    <mergeCell ref="G30:H30"/>
    <mergeCell ref="G31:H31"/>
    <mergeCell ref="G32:H32"/>
    <mergeCell ref="G33:H33"/>
    <mergeCell ref="G35:H35"/>
  </mergeCells>
  <printOptions horizontalCentered="1" verticalCentered="1"/>
  <pageMargins left="0.7874015748031497" right="0.7874015748031497" top="0.984251968503937" bottom="2.0866141732283467" header="0.3937007874015748" footer="0.3937007874015748"/>
  <pageSetup fitToHeight="0" fitToWidth="1" horizontalDpi="600" verticalDpi="600" orientation="portrait" scale="76" r:id="rId2"/>
  <headerFooter alignWithMargins="0">
    <oddFooter>&amp;C&amp;12 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Q194"/>
  <sheetViews>
    <sheetView showGridLines="0" zoomScaleSheetLayoutView="85" zoomScalePageLayoutView="40" workbookViewId="0" topLeftCell="A1">
      <selection activeCell="D199" sqref="D199"/>
    </sheetView>
  </sheetViews>
  <sheetFormatPr defaultColWidth="11.421875" defaultRowHeight="12.75"/>
  <cols>
    <col min="1" max="1" width="0.9921875" style="60" customWidth="1"/>
    <col min="2" max="2" width="22.421875" style="60" customWidth="1"/>
    <col min="3" max="3" width="28.7109375" style="60" customWidth="1"/>
    <col min="4" max="4" width="8.140625" style="60" bestFit="1" customWidth="1"/>
    <col min="5" max="5" width="50.140625" style="60" bestFit="1" customWidth="1"/>
    <col min="6" max="6" width="7.140625" style="60" bestFit="1" customWidth="1"/>
    <col min="7" max="7" width="7.8515625" style="60" customWidth="1"/>
    <col min="8" max="16384" width="11.421875" style="60" customWidth="1"/>
  </cols>
  <sheetData>
    <row r="2" spans="2:7" ht="18" customHeight="1">
      <c r="B2" s="58" t="s">
        <v>22</v>
      </c>
      <c r="C2" s="59"/>
      <c r="D2" s="59"/>
      <c r="E2" s="59"/>
      <c r="F2" s="59"/>
      <c r="G2" s="59"/>
    </row>
    <row r="3" ht="14.25" customHeight="1">
      <c r="B3" s="103"/>
    </row>
    <row r="4" spans="2:7" ht="18.75" customHeight="1">
      <c r="B4" s="62" t="s">
        <v>50</v>
      </c>
      <c r="C4" s="64"/>
      <c r="D4" s="64"/>
      <c r="E4" s="59"/>
      <c r="F4" s="59"/>
      <c r="G4" s="59"/>
    </row>
    <row r="5" spans="2:7" ht="21" customHeight="1">
      <c r="B5" s="62" t="s">
        <v>51</v>
      </c>
      <c r="C5" s="64"/>
      <c r="D5" s="64"/>
      <c r="E5" s="59"/>
      <c r="F5" s="59"/>
      <c r="G5" s="59"/>
    </row>
    <row r="6" spans="2:7" ht="23.25" customHeight="1">
      <c r="B6" s="62"/>
      <c r="C6" s="63"/>
      <c r="D6" s="63"/>
      <c r="E6" s="59"/>
      <c r="F6" s="585" t="s">
        <v>376</v>
      </c>
      <c r="G6" s="586"/>
    </row>
    <row r="7" spans="2:17" ht="27" customHeight="1">
      <c r="B7" s="390" t="s">
        <v>354</v>
      </c>
      <c r="C7" s="540"/>
      <c r="D7" s="540"/>
      <c r="E7" s="541"/>
      <c r="F7" s="540" t="s">
        <v>355</v>
      </c>
      <c r="G7" s="542"/>
      <c r="Q7" s="60" t="s">
        <v>355</v>
      </c>
    </row>
    <row r="8" spans="2:7" ht="6.75" customHeight="1">
      <c r="B8" s="543"/>
      <c r="C8" s="543"/>
      <c r="D8" s="543"/>
      <c r="E8" s="543"/>
      <c r="F8" s="543"/>
      <c r="G8" s="543"/>
    </row>
    <row r="9" spans="2:7" ht="19.5" customHeight="1">
      <c r="B9" s="544" t="s">
        <v>381</v>
      </c>
      <c r="C9" s="545"/>
      <c r="D9" s="546"/>
      <c r="E9" s="546"/>
      <c r="F9" s="546"/>
      <c r="G9" s="542"/>
    </row>
    <row r="10" spans="2:7" ht="23.25" customHeight="1">
      <c r="B10" s="547"/>
      <c r="C10" s="548"/>
      <c r="D10" s="547"/>
      <c r="E10" s="547"/>
      <c r="F10" s="547"/>
      <c r="G10" s="547"/>
    </row>
    <row r="11" spans="2:7" ht="6" customHeight="1">
      <c r="B11" s="549"/>
      <c r="C11" s="549"/>
      <c r="D11" s="549"/>
      <c r="E11" s="549"/>
      <c r="F11" s="549"/>
      <c r="G11" s="549"/>
    </row>
    <row r="12" spans="2:7" ht="12.75">
      <c r="B12" s="550"/>
      <c r="C12" s="551"/>
      <c r="D12" s="552"/>
      <c r="E12" s="553"/>
      <c r="F12" s="554" t="s">
        <v>52</v>
      </c>
      <c r="G12" s="555"/>
    </row>
    <row r="13" spans="2:7" ht="26.25" customHeight="1">
      <c r="B13" s="556" t="s">
        <v>53</v>
      </c>
      <c r="C13" s="556" t="s">
        <v>54</v>
      </c>
      <c r="D13" s="556" t="s">
        <v>55</v>
      </c>
      <c r="E13" s="556" t="s">
        <v>56</v>
      </c>
      <c r="F13" s="557" t="s">
        <v>19</v>
      </c>
      <c r="G13" s="558" t="s">
        <v>20</v>
      </c>
    </row>
    <row r="14" spans="2:7" ht="24">
      <c r="B14" s="455" t="s">
        <v>363</v>
      </c>
      <c r="C14" s="455" t="s">
        <v>364</v>
      </c>
      <c r="D14" s="455">
        <v>2</v>
      </c>
      <c r="E14" s="456" t="s">
        <v>365</v>
      </c>
      <c r="F14" s="455" t="s">
        <v>356</v>
      </c>
      <c r="G14" s="559"/>
    </row>
    <row r="15" spans="2:7" ht="24">
      <c r="B15" s="457" t="s">
        <v>391</v>
      </c>
      <c r="C15" s="457" t="s">
        <v>392</v>
      </c>
      <c r="D15" s="458">
        <v>3</v>
      </c>
      <c r="E15" s="459" t="s">
        <v>365</v>
      </c>
      <c r="F15" s="460" t="s">
        <v>356</v>
      </c>
      <c r="G15" s="461"/>
    </row>
    <row r="16" spans="2:7" ht="24">
      <c r="B16" s="405" t="s">
        <v>363</v>
      </c>
      <c r="C16" s="405" t="s">
        <v>393</v>
      </c>
      <c r="D16" s="406">
        <v>2</v>
      </c>
      <c r="E16" s="407" t="s">
        <v>365</v>
      </c>
      <c r="F16" s="408" t="s">
        <v>356</v>
      </c>
      <c r="G16" s="409"/>
    </row>
    <row r="17" spans="2:7" ht="24">
      <c r="B17" s="405" t="s">
        <v>363</v>
      </c>
      <c r="C17" s="405" t="s">
        <v>393</v>
      </c>
      <c r="D17" s="406">
        <v>2</v>
      </c>
      <c r="E17" s="407" t="s">
        <v>365</v>
      </c>
      <c r="F17" s="408" t="s">
        <v>356</v>
      </c>
      <c r="G17" s="409"/>
    </row>
    <row r="18" spans="2:7" ht="24">
      <c r="B18" s="405" t="s">
        <v>391</v>
      </c>
      <c r="C18" s="405" t="s">
        <v>394</v>
      </c>
      <c r="D18" s="406">
        <v>1</v>
      </c>
      <c r="E18" s="407" t="s">
        <v>365</v>
      </c>
      <c r="F18" s="408" t="s">
        <v>356</v>
      </c>
      <c r="G18" s="409"/>
    </row>
    <row r="19" spans="2:7" ht="12.75">
      <c r="B19" s="405" t="s">
        <v>395</v>
      </c>
      <c r="C19" s="405" t="s">
        <v>396</v>
      </c>
      <c r="D19" s="406">
        <v>1</v>
      </c>
      <c r="E19" s="407" t="s">
        <v>397</v>
      </c>
      <c r="F19" s="408" t="s">
        <v>356</v>
      </c>
      <c r="G19" s="409"/>
    </row>
    <row r="20" spans="2:7" ht="12.75">
      <c r="B20" s="405" t="s">
        <v>391</v>
      </c>
      <c r="C20" s="405" t="s">
        <v>394</v>
      </c>
      <c r="D20" s="406">
        <v>1</v>
      </c>
      <c r="E20" s="407" t="s">
        <v>397</v>
      </c>
      <c r="F20" s="408" t="s">
        <v>356</v>
      </c>
      <c r="G20" s="409"/>
    </row>
    <row r="21" spans="2:7" ht="12.75">
      <c r="B21" s="405" t="s">
        <v>391</v>
      </c>
      <c r="C21" s="405" t="s">
        <v>398</v>
      </c>
      <c r="D21" s="406">
        <v>1</v>
      </c>
      <c r="E21" s="407" t="s">
        <v>397</v>
      </c>
      <c r="F21" s="408" t="s">
        <v>356</v>
      </c>
      <c r="G21" s="409"/>
    </row>
    <row r="22" spans="2:7" ht="12.75">
      <c r="B22" s="405" t="s">
        <v>391</v>
      </c>
      <c r="C22" s="405" t="s">
        <v>398</v>
      </c>
      <c r="D22" s="406">
        <v>1</v>
      </c>
      <c r="E22" s="407" t="s">
        <v>397</v>
      </c>
      <c r="F22" s="408" t="s">
        <v>356</v>
      </c>
      <c r="G22" s="409"/>
    </row>
    <row r="23" spans="2:7" ht="12.75">
      <c r="B23" s="405" t="s">
        <v>399</v>
      </c>
      <c r="C23" s="405" t="s">
        <v>398</v>
      </c>
      <c r="D23" s="406">
        <v>1</v>
      </c>
      <c r="E23" s="407" t="s">
        <v>397</v>
      </c>
      <c r="F23" s="408" t="s">
        <v>356</v>
      </c>
      <c r="G23" s="409"/>
    </row>
    <row r="24" spans="2:7" ht="12.75">
      <c r="B24" s="405" t="s">
        <v>395</v>
      </c>
      <c r="C24" s="405" t="s">
        <v>396</v>
      </c>
      <c r="D24" s="406">
        <v>1</v>
      </c>
      <c r="E24" s="407" t="s">
        <v>397</v>
      </c>
      <c r="F24" s="408" t="s">
        <v>356</v>
      </c>
      <c r="G24" s="409"/>
    </row>
    <row r="25" spans="2:7" ht="12.75">
      <c r="B25" s="405" t="s">
        <v>400</v>
      </c>
      <c r="C25" s="405" t="s">
        <v>401</v>
      </c>
      <c r="D25" s="406">
        <v>3</v>
      </c>
      <c r="E25" s="407" t="s">
        <v>397</v>
      </c>
      <c r="F25" s="408" t="s">
        <v>356</v>
      </c>
      <c r="G25" s="409"/>
    </row>
    <row r="26" spans="2:7" ht="12.75">
      <c r="B26" s="405" t="s">
        <v>391</v>
      </c>
      <c r="C26" s="405" t="s">
        <v>398</v>
      </c>
      <c r="D26" s="406">
        <v>1</v>
      </c>
      <c r="E26" s="407" t="s">
        <v>397</v>
      </c>
      <c r="F26" s="408" t="s">
        <v>356</v>
      </c>
      <c r="G26" s="409"/>
    </row>
    <row r="27" spans="2:7" ht="12.75">
      <c r="B27" s="405" t="s">
        <v>391</v>
      </c>
      <c r="C27" s="405" t="s">
        <v>402</v>
      </c>
      <c r="D27" s="406">
        <v>2</v>
      </c>
      <c r="E27" s="407" t="s">
        <v>403</v>
      </c>
      <c r="F27" s="408" t="s">
        <v>356</v>
      </c>
      <c r="G27" s="409"/>
    </row>
    <row r="28" spans="2:7" ht="12.75">
      <c r="B28" s="405" t="s">
        <v>391</v>
      </c>
      <c r="C28" s="405" t="s">
        <v>402</v>
      </c>
      <c r="D28" s="406">
        <v>2</v>
      </c>
      <c r="E28" s="407" t="s">
        <v>403</v>
      </c>
      <c r="F28" s="408" t="s">
        <v>356</v>
      </c>
      <c r="G28" s="409"/>
    </row>
    <row r="29" spans="2:7" ht="12.75">
      <c r="B29" s="405" t="s">
        <v>391</v>
      </c>
      <c r="C29" s="405" t="s">
        <v>401</v>
      </c>
      <c r="D29" s="406">
        <v>2</v>
      </c>
      <c r="E29" s="407" t="s">
        <v>403</v>
      </c>
      <c r="F29" s="408" t="s">
        <v>356</v>
      </c>
      <c r="G29" s="409"/>
    </row>
    <row r="30" spans="2:7" ht="24">
      <c r="B30" s="405" t="s">
        <v>363</v>
      </c>
      <c r="C30" s="405" t="s">
        <v>404</v>
      </c>
      <c r="D30" s="406">
        <v>1</v>
      </c>
      <c r="E30" s="407" t="s">
        <v>405</v>
      </c>
      <c r="F30" s="408" t="s">
        <v>356</v>
      </c>
      <c r="G30" s="409"/>
    </row>
    <row r="31" spans="2:7" ht="24">
      <c r="B31" s="405" t="s">
        <v>399</v>
      </c>
      <c r="C31" s="405" t="s">
        <v>406</v>
      </c>
      <c r="D31" s="406">
        <v>1</v>
      </c>
      <c r="E31" s="407" t="s">
        <v>405</v>
      </c>
      <c r="F31" s="408" t="s">
        <v>356</v>
      </c>
      <c r="G31" s="409"/>
    </row>
    <row r="32" spans="2:7" ht="24">
      <c r="B32" s="405" t="s">
        <v>391</v>
      </c>
      <c r="C32" s="405" t="s">
        <v>407</v>
      </c>
      <c r="D32" s="406">
        <v>2</v>
      </c>
      <c r="E32" s="407" t="s">
        <v>405</v>
      </c>
      <c r="F32" s="408" t="s">
        <v>356</v>
      </c>
      <c r="G32" s="409"/>
    </row>
    <row r="33" spans="2:7" ht="24">
      <c r="B33" s="405" t="s">
        <v>399</v>
      </c>
      <c r="C33" s="405" t="s">
        <v>406</v>
      </c>
      <c r="D33" s="406">
        <v>1</v>
      </c>
      <c r="E33" s="407" t="s">
        <v>405</v>
      </c>
      <c r="F33" s="408" t="s">
        <v>356</v>
      </c>
      <c r="G33" s="409"/>
    </row>
    <row r="34" spans="2:7" ht="24">
      <c r="B34" s="405" t="s">
        <v>363</v>
      </c>
      <c r="C34" s="405" t="s">
        <v>404</v>
      </c>
      <c r="D34" s="406">
        <v>1</v>
      </c>
      <c r="E34" s="407" t="s">
        <v>405</v>
      </c>
      <c r="F34" s="408" t="s">
        <v>356</v>
      </c>
      <c r="G34" s="409"/>
    </row>
    <row r="35" spans="2:7" ht="12.75">
      <c r="B35" s="405" t="s">
        <v>408</v>
      </c>
      <c r="C35" s="405" t="s">
        <v>398</v>
      </c>
      <c r="D35" s="406">
        <v>1</v>
      </c>
      <c r="E35" s="407" t="s">
        <v>409</v>
      </c>
      <c r="F35" s="408" t="s">
        <v>356</v>
      </c>
      <c r="G35" s="409"/>
    </row>
    <row r="36" spans="2:7" ht="24">
      <c r="B36" s="405" t="s">
        <v>363</v>
      </c>
      <c r="C36" s="405" t="s">
        <v>410</v>
      </c>
      <c r="D36" s="406">
        <v>2</v>
      </c>
      <c r="E36" s="407" t="s">
        <v>411</v>
      </c>
      <c r="F36" s="408" t="s">
        <v>356</v>
      </c>
      <c r="G36" s="409"/>
    </row>
    <row r="37" spans="2:7" ht="24">
      <c r="B37" s="405" t="s">
        <v>412</v>
      </c>
      <c r="C37" s="405" t="s">
        <v>413</v>
      </c>
      <c r="D37" s="406">
        <v>1</v>
      </c>
      <c r="E37" s="407" t="s">
        <v>411</v>
      </c>
      <c r="F37" s="408" t="s">
        <v>356</v>
      </c>
      <c r="G37" s="409"/>
    </row>
    <row r="38" spans="2:7" ht="24">
      <c r="B38" s="405" t="s">
        <v>399</v>
      </c>
      <c r="C38" s="405" t="s">
        <v>414</v>
      </c>
      <c r="D38" s="406">
        <v>1</v>
      </c>
      <c r="E38" s="407" t="s">
        <v>411</v>
      </c>
      <c r="F38" s="408" t="s">
        <v>356</v>
      </c>
      <c r="G38" s="409"/>
    </row>
    <row r="39" spans="2:7" ht="24">
      <c r="B39" s="405" t="s">
        <v>363</v>
      </c>
      <c r="C39" s="405" t="s">
        <v>415</v>
      </c>
      <c r="D39" s="406">
        <v>2</v>
      </c>
      <c r="E39" s="407" t="s">
        <v>411</v>
      </c>
      <c r="F39" s="408" t="s">
        <v>356</v>
      </c>
      <c r="G39" s="409"/>
    </row>
    <row r="40" spans="2:7" ht="24">
      <c r="B40" s="405" t="s">
        <v>391</v>
      </c>
      <c r="C40" s="405" t="s">
        <v>406</v>
      </c>
      <c r="D40" s="406">
        <v>1</v>
      </c>
      <c r="E40" s="407" t="s">
        <v>411</v>
      </c>
      <c r="F40" s="408" t="s">
        <v>356</v>
      </c>
      <c r="G40" s="409"/>
    </row>
    <row r="41" spans="2:7" ht="12.75">
      <c r="B41" s="405" t="s">
        <v>416</v>
      </c>
      <c r="C41" s="405" t="s">
        <v>417</v>
      </c>
      <c r="D41" s="406">
        <v>2</v>
      </c>
      <c r="E41" s="407" t="s">
        <v>418</v>
      </c>
      <c r="F41" s="408" t="s">
        <v>356</v>
      </c>
      <c r="G41" s="409"/>
    </row>
    <row r="42" spans="2:7" ht="12.75">
      <c r="B42" s="405" t="s">
        <v>419</v>
      </c>
      <c r="C42" s="405" t="s">
        <v>420</v>
      </c>
      <c r="D42" s="406">
        <v>2</v>
      </c>
      <c r="E42" s="407" t="s">
        <v>418</v>
      </c>
      <c r="F42" s="408" t="s">
        <v>356</v>
      </c>
      <c r="G42" s="409"/>
    </row>
    <row r="43" spans="2:7" ht="12.75">
      <c r="B43" s="405" t="s">
        <v>421</v>
      </c>
      <c r="C43" s="405" t="s">
        <v>413</v>
      </c>
      <c r="D43" s="406">
        <v>1</v>
      </c>
      <c r="E43" s="407" t="s">
        <v>418</v>
      </c>
      <c r="F43" s="408" t="s">
        <v>356</v>
      </c>
      <c r="G43" s="409"/>
    </row>
    <row r="44" spans="2:7" ht="12.75">
      <c r="B44" s="405" t="s">
        <v>421</v>
      </c>
      <c r="C44" s="405" t="s">
        <v>422</v>
      </c>
      <c r="D44" s="406">
        <v>1</v>
      </c>
      <c r="E44" s="407" t="s">
        <v>423</v>
      </c>
      <c r="F44" s="408" t="s">
        <v>356</v>
      </c>
      <c r="G44" s="409"/>
    </row>
    <row r="45" spans="2:7" ht="12.75">
      <c r="B45" s="405" t="s">
        <v>412</v>
      </c>
      <c r="C45" s="405" t="s">
        <v>424</v>
      </c>
      <c r="D45" s="406">
        <v>2</v>
      </c>
      <c r="E45" s="407" t="s">
        <v>423</v>
      </c>
      <c r="F45" s="408" t="s">
        <v>356</v>
      </c>
      <c r="G45" s="409"/>
    </row>
    <row r="46" spans="2:7" ht="12.75">
      <c r="B46" s="405" t="s">
        <v>425</v>
      </c>
      <c r="C46" s="405" t="s">
        <v>414</v>
      </c>
      <c r="D46" s="406">
        <v>1</v>
      </c>
      <c r="E46" s="407" t="s">
        <v>423</v>
      </c>
      <c r="F46" s="408" t="s">
        <v>356</v>
      </c>
      <c r="G46" s="409"/>
    </row>
    <row r="47" spans="2:7" ht="12.75">
      <c r="B47" s="405" t="s">
        <v>425</v>
      </c>
      <c r="C47" s="405" t="s">
        <v>414</v>
      </c>
      <c r="D47" s="406">
        <v>1</v>
      </c>
      <c r="E47" s="407" t="s">
        <v>423</v>
      </c>
      <c r="F47" s="408" t="s">
        <v>356</v>
      </c>
      <c r="G47" s="409"/>
    </row>
    <row r="48" spans="2:7" ht="12.75">
      <c r="B48" s="405" t="s">
        <v>412</v>
      </c>
      <c r="C48" s="405" t="s">
        <v>426</v>
      </c>
      <c r="D48" s="406">
        <v>1</v>
      </c>
      <c r="E48" s="407" t="s">
        <v>423</v>
      </c>
      <c r="F48" s="408" t="s">
        <v>356</v>
      </c>
      <c r="G48" s="409"/>
    </row>
    <row r="49" spans="2:7" ht="12.75">
      <c r="B49" s="405" t="s">
        <v>412</v>
      </c>
      <c r="C49" s="405" t="s">
        <v>424</v>
      </c>
      <c r="D49" s="406">
        <v>1</v>
      </c>
      <c r="E49" s="407" t="s">
        <v>423</v>
      </c>
      <c r="F49" s="408" t="s">
        <v>356</v>
      </c>
      <c r="G49" s="409"/>
    </row>
    <row r="50" spans="2:7" ht="12.75">
      <c r="B50" s="405" t="s">
        <v>412</v>
      </c>
      <c r="C50" s="405" t="s">
        <v>426</v>
      </c>
      <c r="D50" s="406">
        <v>1</v>
      </c>
      <c r="E50" s="407" t="s">
        <v>423</v>
      </c>
      <c r="F50" s="408" t="s">
        <v>356</v>
      </c>
      <c r="G50" s="409"/>
    </row>
    <row r="51" spans="2:7" ht="12.75">
      <c r="B51" s="405" t="s">
        <v>412</v>
      </c>
      <c r="C51" s="405" t="s">
        <v>424</v>
      </c>
      <c r="D51" s="406">
        <v>1</v>
      </c>
      <c r="E51" s="407" t="s">
        <v>423</v>
      </c>
      <c r="F51" s="408" t="s">
        <v>356</v>
      </c>
      <c r="G51" s="409"/>
    </row>
    <row r="52" spans="2:7" ht="12.75">
      <c r="B52" s="405" t="s">
        <v>427</v>
      </c>
      <c r="C52" s="405" t="s">
        <v>428</v>
      </c>
      <c r="D52" s="406">
        <v>2</v>
      </c>
      <c r="E52" s="407" t="s">
        <v>423</v>
      </c>
      <c r="F52" s="408" t="s">
        <v>356</v>
      </c>
      <c r="G52" s="409"/>
    </row>
    <row r="53" spans="2:7" ht="12.75">
      <c r="B53" s="405" t="s">
        <v>412</v>
      </c>
      <c r="C53" s="405" t="s">
        <v>426</v>
      </c>
      <c r="D53" s="406">
        <v>1</v>
      </c>
      <c r="E53" s="407" t="s">
        <v>423</v>
      </c>
      <c r="F53" s="408" t="s">
        <v>356</v>
      </c>
      <c r="G53" s="409"/>
    </row>
    <row r="54" spans="2:7" ht="12.75">
      <c r="B54" s="405" t="s">
        <v>412</v>
      </c>
      <c r="C54" s="405" t="s">
        <v>424</v>
      </c>
      <c r="D54" s="406">
        <v>1</v>
      </c>
      <c r="E54" s="407" t="s">
        <v>423</v>
      </c>
      <c r="F54" s="408" t="s">
        <v>356</v>
      </c>
      <c r="G54" s="409"/>
    </row>
    <row r="55" spans="2:7" ht="24">
      <c r="B55" s="405" t="s">
        <v>429</v>
      </c>
      <c r="C55" s="405" t="s">
        <v>430</v>
      </c>
      <c r="D55" s="406">
        <v>2</v>
      </c>
      <c r="E55" s="407" t="s">
        <v>431</v>
      </c>
      <c r="F55" s="408" t="s">
        <v>356</v>
      </c>
      <c r="G55" s="409"/>
    </row>
    <row r="56" spans="2:7" ht="12.75">
      <c r="B56" s="405" t="s">
        <v>421</v>
      </c>
      <c r="C56" s="405" t="s">
        <v>413</v>
      </c>
      <c r="D56" s="406">
        <v>2</v>
      </c>
      <c r="E56" s="407" t="s">
        <v>432</v>
      </c>
      <c r="F56" s="408" t="s">
        <v>356</v>
      </c>
      <c r="G56" s="409"/>
    </row>
    <row r="57" spans="2:7" ht="12.75">
      <c r="B57" s="405" t="s">
        <v>412</v>
      </c>
      <c r="C57" s="405" t="s">
        <v>394</v>
      </c>
      <c r="D57" s="406">
        <v>2</v>
      </c>
      <c r="E57" s="407" t="s">
        <v>432</v>
      </c>
      <c r="F57" s="408" t="s">
        <v>356</v>
      </c>
      <c r="G57" s="409"/>
    </row>
    <row r="58" spans="2:7" ht="12.75">
      <c r="B58" s="405" t="s">
        <v>433</v>
      </c>
      <c r="C58" s="405" t="s">
        <v>434</v>
      </c>
      <c r="D58" s="406">
        <v>2</v>
      </c>
      <c r="E58" s="407" t="s">
        <v>435</v>
      </c>
      <c r="F58" s="408" t="s">
        <v>356</v>
      </c>
      <c r="G58" s="409"/>
    </row>
    <row r="59" spans="2:7" ht="12.75">
      <c r="B59" s="405" t="s">
        <v>433</v>
      </c>
      <c r="C59" s="405" t="s">
        <v>434</v>
      </c>
      <c r="D59" s="406">
        <v>2</v>
      </c>
      <c r="E59" s="407" t="s">
        <v>435</v>
      </c>
      <c r="F59" s="408" t="s">
        <v>356</v>
      </c>
      <c r="G59" s="409"/>
    </row>
    <row r="60" spans="2:7" ht="12.75">
      <c r="B60" s="405" t="s">
        <v>436</v>
      </c>
      <c r="C60" s="405" t="s">
        <v>434</v>
      </c>
      <c r="D60" s="406">
        <v>1</v>
      </c>
      <c r="E60" s="407" t="s">
        <v>435</v>
      </c>
      <c r="F60" s="408" t="s">
        <v>356</v>
      </c>
      <c r="G60" s="409"/>
    </row>
    <row r="61" spans="2:7" ht="12.75">
      <c r="B61" s="405" t="s">
        <v>437</v>
      </c>
      <c r="C61" s="405" t="s">
        <v>394</v>
      </c>
      <c r="D61" s="406">
        <v>2</v>
      </c>
      <c r="E61" s="407" t="s">
        <v>438</v>
      </c>
      <c r="F61" s="408" t="s">
        <v>356</v>
      </c>
      <c r="G61" s="409"/>
    </row>
    <row r="62" spans="2:7" ht="12.75">
      <c r="B62" s="405" t="s">
        <v>439</v>
      </c>
      <c r="C62" s="405" t="s">
        <v>440</v>
      </c>
      <c r="D62" s="406">
        <v>2</v>
      </c>
      <c r="E62" s="407" t="s">
        <v>438</v>
      </c>
      <c r="F62" s="408" t="s">
        <v>356</v>
      </c>
      <c r="G62" s="409"/>
    </row>
    <row r="63" spans="2:7" ht="12.75">
      <c r="B63" s="405" t="s">
        <v>429</v>
      </c>
      <c r="C63" s="405" t="s">
        <v>430</v>
      </c>
      <c r="D63" s="406">
        <v>2</v>
      </c>
      <c r="E63" s="407" t="s">
        <v>441</v>
      </c>
      <c r="F63" s="408" t="s">
        <v>356</v>
      </c>
      <c r="G63" s="409"/>
    </row>
    <row r="64" spans="2:7" ht="12.75">
      <c r="B64" s="405" t="s">
        <v>421</v>
      </c>
      <c r="C64" s="405" t="s">
        <v>398</v>
      </c>
      <c r="D64" s="406">
        <v>2</v>
      </c>
      <c r="E64" s="407" t="s">
        <v>442</v>
      </c>
      <c r="F64" s="408" t="s">
        <v>356</v>
      </c>
      <c r="G64" s="409"/>
    </row>
    <row r="65" spans="2:7" ht="12.75">
      <c r="B65" s="405" t="s">
        <v>443</v>
      </c>
      <c r="C65" s="405" t="s">
        <v>428</v>
      </c>
      <c r="D65" s="406">
        <v>2</v>
      </c>
      <c r="E65" s="407" t="s">
        <v>442</v>
      </c>
      <c r="F65" s="408" t="s">
        <v>356</v>
      </c>
      <c r="G65" s="409"/>
    </row>
    <row r="66" spans="2:7" ht="24">
      <c r="B66" s="405" t="s">
        <v>444</v>
      </c>
      <c r="C66" s="405" t="s">
        <v>414</v>
      </c>
      <c r="D66" s="406">
        <v>1</v>
      </c>
      <c r="E66" s="407" t="s">
        <v>445</v>
      </c>
      <c r="F66" s="408" t="s">
        <v>356</v>
      </c>
      <c r="G66" s="409"/>
    </row>
    <row r="67" spans="2:7" ht="12.75">
      <c r="B67" s="405" t="s">
        <v>446</v>
      </c>
      <c r="C67" s="405" t="s">
        <v>447</v>
      </c>
      <c r="D67" s="406">
        <v>1</v>
      </c>
      <c r="E67" s="407" t="s">
        <v>448</v>
      </c>
      <c r="F67" s="408" t="s">
        <v>356</v>
      </c>
      <c r="G67" s="409"/>
    </row>
    <row r="68" spans="2:7" ht="12.75">
      <c r="B68" s="405" t="s">
        <v>449</v>
      </c>
      <c r="C68" s="405" t="s">
        <v>450</v>
      </c>
      <c r="D68" s="406">
        <v>1</v>
      </c>
      <c r="E68" s="407" t="s">
        <v>448</v>
      </c>
      <c r="F68" s="408" t="s">
        <v>356</v>
      </c>
      <c r="G68" s="409"/>
    </row>
    <row r="69" spans="2:7" ht="12.75">
      <c r="B69" s="405" t="s">
        <v>421</v>
      </c>
      <c r="C69" s="405" t="s">
        <v>406</v>
      </c>
      <c r="D69" s="406">
        <v>1</v>
      </c>
      <c r="E69" s="407" t="s">
        <v>451</v>
      </c>
      <c r="F69" s="408" t="s">
        <v>356</v>
      </c>
      <c r="G69" s="409"/>
    </row>
    <row r="70" spans="2:7" ht="12.75">
      <c r="B70" s="405" t="s">
        <v>421</v>
      </c>
      <c r="C70" s="405" t="s">
        <v>426</v>
      </c>
      <c r="D70" s="406">
        <v>1</v>
      </c>
      <c r="E70" s="407" t="s">
        <v>451</v>
      </c>
      <c r="F70" s="408" t="s">
        <v>356</v>
      </c>
      <c r="G70" s="409"/>
    </row>
    <row r="71" spans="2:7" ht="24">
      <c r="B71" s="405" t="s">
        <v>452</v>
      </c>
      <c r="C71" s="405" t="s">
        <v>430</v>
      </c>
      <c r="D71" s="406">
        <v>2</v>
      </c>
      <c r="E71" s="407" t="s">
        <v>453</v>
      </c>
      <c r="F71" s="408" t="s">
        <v>356</v>
      </c>
      <c r="G71" s="409"/>
    </row>
    <row r="72" spans="2:7" ht="24">
      <c r="B72" s="405" t="s">
        <v>452</v>
      </c>
      <c r="C72" s="405" t="s">
        <v>430</v>
      </c>
      <c r="D72" s="406">
        <v>2</v>
      </c>
      <c r="E72" s="407" t="s">
        <v>453</v>
      </c>
      <c r="F72" s="408" t="s">
        <v>356</v>
      </c>
      <c r="G72" s="409"/>
    </row>
    <row r="73" spans="2:7" ht="24">
      <c r="B73" s="405" t="s">
        <v>452</v>
      </c>
      <c r="C73" s="405" t="s">
        <v>430</v>
      </c>
      <c r="D73" s="406">
        <v>2</v>
      </c>
      <c r="E73" s="407" t="s">
        <v>453</v>
      </c>
      <c r="F73" s="408" t="s">
        <v>356</v>
      </c>
      <c r="G73" s="409"/>
    </row>
    <row r="74" spans="2:7" ht="12.75">
      <c r="B74" s="405" t="s">
        <v>412</v>
      </c>
      <c r="C74" s="405" t="s">
        <v>422</v>
      </c>
      <c r="D74" s="406">
        <v>2</v>
      </c>
      <c r="E74" s="407" t="s">
        <v>454</v>
      </c>
      <c r="F74" s="408" t="s">
        <v>356</v>
      </c>
      <c r="G74" s="409"/>
    </row>
    <row r="75" spans="2:7" ht="12.75">
      <c r="B75" s="405" t="s">
        <v>412</v>
      </c>
      <c r="C75" s="405" t="s">
        <v>422</v>
      </c>
      <c r="D75" s="406">
        <v>1</v>
      </c>
      <c r="E75" s="407" t="s">
        <v>454</v>
      </c>
      <c r="F75" s="408" t="s">
        <v>356</v>
      </c>
      <c r="G75" s="409"/>
    </row>
    <row r="76" spans="2:7" ht="12.75">
      <c r="B76" s="405" t="s">
        <v>455</v>
      </c>
      <c r="C76" s="405" t="s">
        <v>422</v>
      </c>
      <c r="D76" s="406">
        <v>1</v>
      </c>
      <c r="E76" s="407" t="s">
        <v>454</v>
      </c>
      <c r="F76" s="408" t="s">
        <v>356</v>
      </c>
      <c r="G76" s="409"/>
    </row>
    <row r="77" spans="2:7" ht="12.75">
      <c r="B77" s="405" t="s">
        <v>456</v>
      </c>
      <c r="C77" s="405" t="s">
        <v>457</v>
      </c>
      <c r="D77" s="406">
        <v>1</v>
      </c>
      <c r="E77" s="407" t="s">
        <v>454</v>
      </c>
      <c r="F77" s="408" t="s">
        <v>356</v>
      </c>
      <c r="G77" s="409"/>
    </row>
    <row r="78" spans="2:7" ht="12.75">
      <c r="B78" s="405" t="s">
        <v>412</v>
      </c>
      <c r="C78" s="405" t="s">
        <v>422</v>
      </c>
      <c r="D78" s="406">
        <v>1</v>
      </c>
      <c r="E78" s="407" t="s">
        <v>454</v>
      </c>
      <c r="F78" s="408" t="s">
        <v>356</v>
      </c>
      <c r="G78" s="409"/>
    </row>
    <row r="79" spans="2:7" ht="12.75">
      <c r="B79" s="405" t="s">
        <v>421</v>
      </c>
      <c r="C79" s="405" t="s">
        <v>458</v>
      </c>
      <c r="D79" s="406">
        <v>2</v>
      </c>
      <c r="E79" s="407" t="s">
        <v>459</v>
      </c>
      <c r="F79" s="408" t="s">
        <v>356</v>
      </c>
      <c r="G79" s="409"/>
    </row>
    <row r="80" spans="2:7" ht="12.75">
      <c r="B80" s="405" t="s">
        <v>460</v>
      </c>
      <c r="C80" s="405" t="s">
        <v>461</v>
      </c>
      <c r="D80" s="406">
        <v>1</v>
      </c>
      <c r="E80" s="407" t="s">
        <v>462</v>
      </c>
      <c r="F80" s="408" t="s">
        <v>356</v>
      </c>
      <c r="G80" s="409"/>
    </row>
    <row r="81" spans="2:7" ht="12.75">
      <c r="B81" s="405" t="s">
        <v>460</v>
      </c>
      <c r="C81" s="405" t="s">
        <v>461</v>
      </c>
      <c r="D81" s="406">
        <v>1</v>
      </c>
      <c r="E81" s="407" t="s">
        <v>462</v>
      </c>
      <c r="F81" s="408" t="s">
        <v>356</v>
      </c>
      <c r="G81" s="409"/>
    </row>
    <row r="82" spans="2:7" ht="12.75">
      <c r="B82" s="405" t="s">
        <v>463</v>
      </c>
      <c r="C82" s="405" t="s">
        <v>464</v>
      </c>
      <c r="D82" s="406">
        <v>1</v>
      </c>
      <c r="E82" s="407" t="s">
        <v>462</v>
      </c>
      <c r="F82" s="408" t="s">
        <v>356</v>
      </c>
      <c r="G82" s="409"/>
    </row>
    <row r="83" spans="2:7" ht="12.75">
      <c r="B83" s="405" t="s">
        <v>465</v>
      </c>
      <c r="C83" s="405" t="s">
        <v>396</v>
      </c>
      <c r="D83" s="406">
        <v>2</v>
      </c>
      <c r="E83" s="407" t="s">
        <v>462</v>
      </c>
      <c r="F83" s="408" t="s">
        <v>356</v>
      </c>
      <c r="G83" s="409"/>
    </row>
    <row r="84" spans="2:7" ht="12.75">
      <c r="B84" s="405" t="s">
        <v>466</v>
      </c>
      <c r="C84" s="405" t="s">
        <v>426</v>
      </c>
      <c r="D84" s="406">
        <v>1</v>
      </c>
      <c r="E84" s="407" t="s">
        <v>462</v>
      </c>
      <c r="F84" s="408" t="s">
        <v>356</v>
      </c>
      <c r="G84" s="409"/>
    </row>
    <row r="85" spans="2:7" ht="12.75">
      <c r="B85" s="405" t="s">
        <v>467</v>
      </c>
      <c r="C85" s="405" t="s">
        <v>450</v>
      </c>
      <c r="D85" s="406">
        <v>1</v>
      </c>
      <c r="E85" s="407" t="s">
        <v>462</v>
      </c>
      <c r="F85" s="408" t="s">
        <v>356</v>
      </c>
      <c r="G85" s="409"/>
    </row>
    <row r="86" spans="2:7" ht="12.75">
      <c r="B86" s="405" t="s">
        <v>468</v>
      </c>
      <c r="C86" s="405" t="s">
        <v>469</v>
      </c>
      <c r="D86" s="406">
        <v>3</v>
      </c>
      <c r="E86" s="407" t="s">
        <v>462</v>
      </c>
      <c r="F86" s="408" t="s">
        <v>356</v>
      </c>
      <c r="G86" s="409"/>
    </row>
    <row r="87" spans="2:7" ht="12.75">
      <c r="B87" s="405" t="s">
        <v>468</v>
      </c>
      <c r="C87" s="405" t="s">
        <v>469</v>
      </c>
      <c r="D87" s="406">
        <v>3</v>
      </c>
      <c r="E87" s="407" t="s">
        <v>462</v>
      </c>
      <c r="F87" s="408" t="s">
        <v>356</v>
      </c>
      <c r="G87" s="409"/>
    </row>
    <row r="88" spans="2:7" ht="12.75">
      <c r="B88" s="405" t="s">
        <v>470</v>
      </c>
      <c r="C88" s="405" t="s">
        <v>471</v>
      </c>
      <c r="D88" s="406">
        <v>1</v>
      </c>
      <c r="E88" s="407" t="s">
        <v>462</v>
      </c>
      <c r="F88" s="408" t="s">
        <v>356</v>
      </c>
      <c r="G88" s="409"/>
    </row>
    <row r="89" spans="2:7" ht="12.75">
      <c r="B89" s="405" t="s">
        <v>463</v>
      </c>
      <c r="C89" s="405" t="s">
        <v>472</v>
      </c>
      <c r="D89" s="406">
        <v>2</v>
      </c>
      <c r="E89" s="407" t="s">
        <v>473</v>
      </c>
      <c r="F89" s="408" t="s">
        <v>356</v>
      </c>
      <c r="G89" s="409"/>
    </row>
    <row r="90" spans="2:7" ht="12.75">
      <c r="B90" s="405" t="s">
        <v>474</v>
      </c>
      <c r="C90" s="405" t="s">
        <v>434</v>
      </c>
      <c r="D90" s="406">
        <v>1</v>
      </c>
      <c r="E90" s="407" t="s">
        <v>473</v>
      </c>
      <c r="F90" s="408" t="s">
        <v>356</v>
      </c>
      <c r="G90" s="409"/>
    </row>
    <row r="91" spans="2:7" ht="12.75">
      <c r="B91" s="405" t="s">
        <v>475</v>
      </c>
      <c r="C91" s="405" t="s">
        <v>394</v>
      </c>
      <c r="D91" s="406">
        <v>1</v>
      </c>
      <c r="E91" s="407" t="s">
        <v>473</v>
      </c>
      <c r="F91" s="408" t="s">
        <v>356</v>
      </c>
      <c r="G91" s="409"/>
    </row>
    <row r="92" spans="2:7" ht="12.75">
      <c r="B92" s="405" t="s">
        <v>475</v>
      </c>
      <c r="C92" s="405" t="s">
        <v>394</v>
      </c>
      <c r="D92" s="406">
        <v>1</v>
      </c>
      <c r="E92" s="407" t="s">
        <v>473</v>
      </c>
      <c r="F92" s="408" t="s">
        <v>356</v>
      </c>
      <c r="G92" s="409"/>
    </row>
    <row r="93" spans="2:7" ht="12.75">
      <c r="B93" s="405" t="s">
        <v>475</v>
      </c>
      <c r="C93" s="462" t="s">
        <v>394</v>
      </c>
      <c r="D93" s="406">
        <v>1</v>
      </c>
      <c r="E93" s="407" t="s">
        <v>473</v>
      </c>
      <c r="F93" s="408" t="s">
        <v>356</v>
      </c>
      <c r="G93" s="409"/>
    </row>
    <row r="94" spans="2:7" ht="12.75">
      <c r="B94" s="463" t="s">
        <v>475</v>
      </c>
      <c r="C94" s="464" t="s">
        <v>476</v>
      </c>
      <c r="D94" s="465">
        <v>1</v>
      </c>
      <c r="E94" s="407" t="s">
        <v>473</v>
      </c>
      <c r="F94" s="408" t="s">
        <v>356</v>
      </c>
      <c r="G94" s="409"/>
    </row>
    <row r="95" spans="2:7" ht="24">
      <c r="B95" s="405" t="s">
        <v>419</v>
      </c>
      <c r="C95" s="457" t="s">
        <v>420</v>
      </c>
      <c r="D95" s="406">
        <v>3</v>
      </c>
      <c r="E95" s="407" t="s">
        <v>477</v>
      </c>
      <c r="F95" s="408" t="s">
        <v>356</v>
      </c>
      <c r="G95" s="409"/>
    </row>
    <row r="96" spans="2:7" ht="24">
      <c r="B96" s="405" t="s">
        <v>419</v>
      </c>
      <c r="C96" s="405" t="s">
        <v>420</v>
      </c>
      <c r="D96" s="406">
        <v>3</v>
      </c>
      <c r="E96" s="407" t="s">
        <v>477</v>
      </c>
      <c r="F96" s="408" t="s">
        <v>356</v>
      </c>
      <c r="G96" s="409"/>
    </row>
    <row r="97" spans="2:7" ht="24">
      <c r="B97" s="405" t="s">
        <v>478</v>
      </c>
      <c r="C97" s="405" t="s">
        <v>479</v>
      </c>
      <c r="D97" s="406">
        <v>2</v>
      </c>
      <c r="E97" s="407" t="s">
        <v>477</v>
      </c>
      <c r="F97" s="408" t="s">
        <v>356</v>
      </c>
      <c r="G97" s="409"/>
    </row>
    <row r="98" spans="2:7" ht="24">
      <c r="B98" s="405" t="s">
        <v>478</v>
      </c>
      <c r="C98" s="405" t="s">
        <v>440</v>
      </c>
      <c r="D98" s="406">
        <v>2</v>
      </c>
      <c r="E98" s="407" t="s">
        <v>477</v>
      </c>
      <c r="F98" s="408" t="s">
        <v>356</v>
      </c>
      <c r="G98" s="409"/>
    </row>
    <row r="99" spans="2:7" ht="24">
      <c r="B99" s="405" t="s">
        <v>419</v>
      </c>
      <c r="C99" s="405" t="s">
        <v>420</v>
      </c>
      <c r="D99" s="406">
        <v>3</v>
      </c>
      <c r="E99" s="407" t="s">
        <v>477</v>
      </c>
      <c r="F99" s="408" t="s">
        <v>356</v>
      </c>
      <c r="G99" s="409"/>
    </row>
    <row r="100" spans="2:7" ht="12.75">
      <c r="B100" s="405" t="s">
        <v>480</v>
      </c>
      <c r="C100" s="405" t="s">
        <v>481</v>
      </c>
      <c r="D100" s="406">
        <v>1</v>
      </c>
      <c r="E100" s="407" t="s">
        <v>482</v>
      </c>
      <c r="F100" s="408" t="s">
        <v>356</v>
      </c>
      <c r="G100" s="409"/>
    </row>
    <row r="101" spans="2:7" ht="12.75">
      <c r="B101" s="405" t="s">
        <v>483</v>
      </c>
      <c r="C101" s="405" t="s">
        <v>440</v>
      </c>
      <c r="D101" s="406">
        <v>1</v>
      </c>
      <c r="E101" s="407" t="s">
        <v>484</v>
      </c>
      <c r="F101" s="408" t="s">
        <v>356</v>
      </c>
      <c r="G101" s="409"/>
    </row>
    <row r="102" spans="2:7" ht="12.75">
      <c r="B102" s="405" t="s">
        <v>399</v>
      </c>
      <c r="C102" s="405" t="s">
        <v>413</v>
      </c>
      <c r="D102" s="406">
        <v>1</v>
      </c>
      <c r="E102" s="407" t="s">
        <v>484</v>
      </c>
      <c r="F102" s="408" t="s">
        <v>356</v>
      </c>
      <c r="G102" s="409"/>
    </row>
    <row r="103" spans="2:7" ht="12.75">
      <c r="B103" s="405" t="s">
        <v>483</v>
      </c>
      <c r="C103" s="405" t="s">
        <v>440</v>
      </c>
      <c r="D103" s="406">
        <v>1</v>
      </c>
      <c r="E103" s="407" t="s">
        <v>484</v>
      </c>
      <c r="F103" s="408" t="s">
        <v>356</v>
      </c>
      <c r="G103" s="409"/>
    </row>
    <row r="104" spans="2:7" ht="12.75">
      <c r="B104" s="405" t="s">
        <v>399</v>
      </c>
      <c r="C104" s="405" t="s">
        <v>413</v>
      </c>
      <c r="D104" s="406">
        <v>1</v>
      </c>
      <c r="E104" s="407" t="s">
        <v>484</v>
      </c>
      <c r="F104" s="408" t="s">
        <v>356</v>
      </c>
      <c r="G104" s="409"/>
    </row>
    <row r="105" spans="2:7" ht="12.75">
      <c r="B105" s="405" t="s">
        <v>412</v>
      </c>
      <c r="C105" s="405" t="s">
        <v>485</v>
      </c>
      <c r="D105" s="406">
        <v>1</v>
      </c>
      <c r="E105" s="407" t="s">
        <v>484</v>
      </c>
      <c r="F105" s="408" t="s">
        <v>356</v>
      </c>
      <c r="G105" s="409"/>
    </row>
    <row r="106" spans="2:7" ht="12.75">
      <c r="B106" s="405" t="s">
        <v>399</v>
      </c>
      <c r="C106" s="405" t="s">
        <v>413</v>
      </c>
      <c r="D106" s="406">
        <v>1</v>
      </c>
      <c r="E106" s="407" t="s">
        <v>484</v>
      </c>
      <c r="F106" s="408" t="s">
        <v>356</v>
      </c>
      <c r="G106" s="409"/>
    </row>
    <row r="107" spans="2:7" ht="12.75">
      <c r="B107" s="405" t="s">
        <v>486</v>
      </c>
      <c r="C107" s="405" t="s">
        <v>422</v>
      </c>
      <c r="D107" s="406">
        <v>2</v>
      </c>
      <c r="E107" s="407" t="s">
        <v>487</v>
      </c>
      <c r="F107" s="408" t="s">
        <v>356</v>
      </c>
      <c r="G107" s="409"/>
    </row>
    <row r="108" spans="2:7" ht="12.75">
      <c r="B108" s="405" t="s">
        <v>486</v>
      </c>
      <c r="C108" s="405" t="s">
        <v>422</v>
      </c>
      <c r="D108" s="406">
        <v>2</v>
      </c>
      <c r="E108" s="407" t="s">
        <v>487</v>
      </c>
      <c r="F108" s="408" t="s">
        <v>356</v>
      </c>
      <c r="G108" s="409"/>
    </row>
    <row r="109" spans="2:7" ht="12.75">
      <c r="B109" s="405" t="s">
        <v>486</v>
      </c>
      <c r="C109" s="405" t="s">
        <v>422</v>
      </c>
      <c r="D109" s="406">
        <v>2</v>
      </c>
      <c r="E109" s="407" t="s">
        <v>487</v>
      </c>
      <c r="F109" s="408" t="s">
        <v>356</v>
      </c>
      <c r="G109" s="409"/>
    </row>
    <row r="110" spans="2:7" ht="12.75">
      <c r="B110" s="405" t="s">
        <v>486</v>
      </c>
      <c r="C110" s="405" t="s">
        <v>422</v>
      </c>
      <c r="D110" s="406">
        <v>2</v>
      </c>
      <c r="E110" s="407" t="s">
        <v>487</v>
      </c>
      <c r="F110" s="408" t="s">
        <v>356</v>
      </c>
      <c r="G110" s="409"/>
    </row>
    <row r="111" spans="2:7" ht="12.75">
      <c r="B111" s="405" t="s">
        <v>486</v>
      </c>
      <c r="C111" s="405" t="s">
        <v>422</v>
      </c>
      <c r="D111" s="406">
        <v>2</v>
      </c>
      <c r="E111" s="407" t="s">
        <v>487</v>
      </c>
      <c r="F111" s="408" t="s">
        <v>356</v>
      </c>
      <c r="G111" s="409"/>
    </row>
    <row r="112" spans="2:7" ht="12.75">
      <c r="B112" s="405" t="s">
        <v>486</v>
      </c>
      <c r="C112" s="405" t="s">
        <v>422</v>
      </c>
      <c r="D112" s="406">
        <v>2</v>
      </c>
      <c r="E112" s="407" t="s">
        <v>487</v>
      </c>
      <c r="F112" s="408" t="s">
        <v>356</v>
      </c>
      <c r="G112" s="409"/>
    </row>
    <row r="113" spans="2:7" ht="12.75">
      <c r="B113" s="405" t="s">
        <v>486</v>
      </c>
      <c r="C113" s="405" t="s">
        <v>422</v>
      </c>
      <c r="D113" s="406">
        <v>2</v>
      </c>
      <c r="E113" s="407" t="s">
        <v>487</v>
      </c>
      <c r="F113" s="408" t="s">
        <v>356</v>
      </c>
      <c r="G113" s="409"/>
    </row>
    <row r="114" spans="2:7" ht="12.75">
      <c r="B114" s="405" t="s">
        <v>486</v>
      </c>
      <c r="C114" s="405" t="s">
        <v>422</v>
      </c>
      <c r="D114" s="406">
        <v>2</v>
      </c>
      <c r="E114" s="407" t="s">
        <v>487</v>
      </c>
      <c r="F114" s="408" t="s">
        <v>356</v>
      </c>
      <c r="G114" s="409"/>
    </row>
    <row r="115" spans="2:7" ht="12.75">
      <c r="B115" s="405" t="s">
        <v>455</v>
      </c>
      <c r="C115" s="405" t="s">
        <v>422</v>
      </c>
      <c r="D115" s="406">
        <v>1</v>
      </c>
      <c r="E115" s="407" t="s">
        <v>488</v>
      </c>
      <c r="F115" s="408" t="s">
        <v>356</v>
      </c>
      <c r="G115" s="409"/>
    </row>
    <row r="116" spans="2:7" ht="12.75">
      <c r="B116" s="405" t="s">
        <v>455</v>
      </c>
      <c r="C116" s="405" t="s">
        <v>422</v>
      </c>
      <c r="D116" s="406">
        <v>1</v>
      </c>
      <c r="E116" s="407" t="s">
        <v>488</v>
      </c>
      <c r="F116" s="408" t="s">
        <v>356</v>
      </c>
      <c r="G116" s="409"/>
    </row>
    <row r="117" spans="2:7" ht="12.75">
      <c r="B117" s="405" t="s">
        <v>489</v>
      </c>
      <c r="C117" s="405" t="s">
        <v>422</v>
      </c>
      <c r="D117" s="406">
        <v>1</v>
      </c>
      <c r="E117" s="407" t="s">
        <v>488</v>
      </c>
      <c r="F117" s="408" t="s">
        <v>356</v>
      </c>
      <c r="G117" s="409"/>
    </row>
    <row r="118" spans="2:7" ht="12.75">
      <c r="B118" s="405" t="s">
        <v>490</v>
      </c>
      <c r="C118" s="405" t="s">
        <v>413</v>
      </c>
      <c r="D118" s="406">
        <v>2</v>
      </c>
      <c r="E118" s="407" t="s">
        <v>491</v>
      </c>
      <c r="F118" s="408" t="s">
        <v>356</v>
      </c>
      <c r="G118" s="409"/>
    </row>
    <row r="119" spans="2:7" ht="12.75">
      <c r="B119" s="405" t="s">
        <v>490</v>
      </c>
      <c r="C119" s="405" t="s">
        <v>413</v>
      </c>
      <c r="D119" s="406">
        <v>2</v>
      </c>
      <c r="E119" s="407" t="s">
        <v>491</v>
      </c>
      <c r="F119" s="408" t="s">
        <v>356</v>
      </c>
      <c r="G119" s="409"/>
    </row>
    <row r="120" spans="2:7" ht="12.75">
      <c r="B120" s="405" t="s">
        <v>463</v>
      </c>
      <c r="C120" s="405" t="s">
        <v>422</v>
      </c>
      <c r="D120" s="406">
        <v>1</v>
      </c>
      <c r="E120" s="407" t="s">
        <v>492</v>
      </c>
      <c r="F120" s="408" t="s">
        <v>356</v>
      </c>
      <c r="G120" s="409"/>
    </row>
    <row r="121" spans="2:7" ht="12.75">
      <c r="B121" s="405" t="s">
        <v>421</v>
      </c>
      <c r="C121" s="405" t="s">
        <v>413</v>
      </c>
      <c r="D121" s="406">
        <v>1</v>
      </c>
      <c r="E121" s="407" t="s">
        <v>493</v>
      </c>
      <c r="F121" s="408" t="s">
        <v>356</v>
      </c>
      <c r="G121" s="409"/>
    </row>
    <row r="122" spans="2:7" ht="12.75">
      <c r="B122" s="405" t="s">
        <v>494</v>
      </c>
      <c r="C122" s="405" t="s">
        <v>440</v>
      </c>
      <c r="D122" s="406">
        <v>2</v>
      </c>
      <c r="E122" s="407" t="s">
        <v>493</v>
      </c>
      <c r="F122" s="408" t="s">
        <v>356</v>
      </c>
      <c r="G122" s="409"/>
    </row>
    <row r="123" spans="2:7" ht="12.75">
      <c r="B123" s="405" t="s">
        <v>421</v>
      </c>
      <c r="C123" s="405" t="s">
        <v>402</v>
      </c>
      <c r="D123" s="406">
        <v>1</v>
      </c>
      <c r="E123" s="407" t="s">
        <v>493</v>
      </c>
      <c r="F123" s="408" t="s">
        <v>356</v>
      </c>
      <c r="G123" s="409"/>
    </row>
    <row r="124" spans="2:7" ht="12.75">
      <c r="B124" s="405" t="s">
        <v>421</v>
      </c>
      <c r="C124" s="405" t="s">
        <v>398</v>
      </c>
      <c r="D124" s="406">
        <v>1</v>
      </c>
      <c r="E124" s="407" t="s">
        <v>493</v>
      </c>
      <c r="F124" s="408" t="s">
        <v>356</v>
      </c>
      <c r="G124" s="409"/>
    </row>
    <row r="125" spans="2:7" ht="12.75">
      <c r="B125" s="405" t="s">
        <v>421</v>
      </c>
      <c r="C125" s="405" t="s">
        <v>495</v>
      </c>
      <c r="D125" s="406">
        <v>2</v>
      </c>
      <c r="E125" s="407" t="s">
        <v>496</v>
      </c>
      <c r="F125" s="408" t="s">
        <v>356</v>
      </c>
      <c r="G125" s="409"/>
    </row>
    <row r="126" spans="2:7" ht="12.75">
      <c r="B126" s="405" t="s">
        <v>497</v>
      </c>
      <c r="C126" s="405" t="s">
        <v>498</v>
      </c>
      <c r="D126" s="406">
        <v>3</v>
      </c>
      <c r="E126" s="407" t="s">
        <v>496</v>
      </c>
      <c r="F126" s="408" t="s">
        <v>356</v>
      </c>
      <c r="G126" s="409"/>
    </row>
    <row r="127" spans="2:7" ht="12.75">
      <c r="B127" s="405" t="s">
        <v>399</v>
      </c>
      <c r="C127" s="405" t="s">
        <v>398</v>
      </c>
      <c r="D127" s="406">
        <v>2</v>
      </c>
      <c r="E127" s="407" t="s">
        <v>499</v>
      </c>
      <c r="F127" s="408" t="s">
        <v>356</v>
      </c>
      <c r="G127" s="409"/>
    </row>
    <row r="128" spans="2:7" ht="12.75">
      <c r="B128" s="405" t="s">
        <v>399</v>
      </c>
      <c r="C128" s="405" t="s">
        <v>413</v>
      </c>
      <c r="D128" s="406">
        <v>1</v>
      </c>
      <c r="E128" s="407" t="s">
        <v>500</v>
      </c>
      <c r="F128" s="408" t="s">
        <v>356</v>
      </c>
      <c r="G128" s="409"/>
    </row>
    <row r="129" spans="2:7" ht="12.75">
      <c r="B129" s="405" t="s">
        <v>421</v>
      </c>
      <c r="C129" s="405" t="s">
        <v>501</v>
      </c>
      <c r="D129" s="406">
        <v>1</v>
      </c>
      <c r="E129" s="407" t="s">
        <v>502</v>
      </c>
      <c r="F129" s="408"/>
      <c r="G129" s="409" t="s">
        <v>356</v>
      </c>
    </row>
    <row r="130" spans="2:7" ht="12.75">
      <c r="B130" s="405" t="s">
        <v>419</v>
      </c>
      <c r="C130" s="405" t="s">
        <v>420</v>
      </c>
      <c r="D130" s="406">
        <v>3</v>
      </c>
      <c r="E130" s="407" t="s">
        <v>503</v>
      </c>
      <c r="F130" s="408" t="s">
        <v>356</v>
      </c>
      <c r="G130" s="409"/>
    </row>
    <row r="131" spans="2:7" ht="12.75">
      <c r="B131" s="405" t="s">
        <v>419</v>
      </c>
      <c r="C131" s="405" t="s">
        <v>420</v>
      </c>
      <c r="D131" s="406">
        <v>3</v>
      </c>
      <c r="E131" s="407" t="s">
        <v>503</v>
      </c>
      <c r="F131" s="408" t="s">
        <v>356</v>
      </c>
      <c r="G131" s="409"/>
    </row>
    <row r="132" spans="2:7" ht="12.75">
      <c r="B132" s="405" t="s">
        <v>419</v>
      </c>
      <c r="C132" s="405" t="s">
        <v>420</v>
      </c>
      <c r="D132" s="406">
        <v>3</v>
      </c>
      <c r="E132" s="407" t="s">
        <v>504</v>
      </c>
      <c r="F132" s="408" t="s">
        <v>356</v>
      </c>
      <c r="G132" s="409"/>
    </row>
    <row r="133" spans="2:7" ht="12.75">
      <c r="B133" s="405" t="s">
        <v>363</v>
      </c>
      <c r="C133" s="405" t="s">
        <v>505</v>
      </c>
      <c r="D133" s="406">
        <v>3</v>
      </c>
      <c r="E133" s="407" t="s">
        <v>506</v>
      </c>
      <c r="F133" s="408" t="s">
        <v>356</v>
      </c>
      <c r="G133" s="409"/>
    </row>
    <row r="134" spans="2:7" ht="12.75">
      <c r="B134" s="405" t="s">
        <v>452</v>
      </c>
      <c r="C134" s="405" t="s">
        <v>414</v>
      </c>
      <c r="D134" s="406">
        <v>2</v>
      </c>
      <c r="E134" s="407" t="s">
        <v>506</v>
      </c>
      <c r="F134" s="408" t="s">
        <v>356</v>
      </c>
      <c r="G134" s="409"/>
    </row>
    <row r="135" spans="2:7" ht="24">
      <c r="B135" s="405" t="s">
        <v>421</v>
      </c>
      <c r="C135" s="405" t="s">
        <v>413</v>
      </c>
      <c r="D135" s="406">
        <v>1</v>
      </c>
      <c r="E135" s="407" t="s">
        <v>507</v>
      </c>
      <c r="F135" s="408" t="s">
        <v>356</v>
      </c>
      <c r="G135" s="409"/>
    </row>
    <row r="136" spans="2:7" ht="12.75">
      <c r="B136" s="405" t="s">
        <v>429</v>
      </c>
      <c r="C136" s="405" t="s">
        <v>508</v>
      </c>
      <c r="D136" s="406">
        <v>1</v>
      </c>
      <c r="E136" s="407" t="s">
        <v>509</v>
      </c>
      <c r="F136" s="408" t="s">
        <v>356</v>
      </c>
      <c r="G136" s="409"/>
    </row>
    <row r="137" spans="2:7" ht="12.75">
      <c r="B137" s="405" t="s">
        <v>421</v>
      </c>
      <c r="C137" s="405" t="s">
        <v>510</v>
      </c>
      <c r="D137" s="406">
        <v>1</v>
      </c>
      <c r="E137" s="407" t="s">
        <v>509</v>
      </c>
      <c r="F137" s="408" t="s">
        <v>356</v>
      </c>
      <c r="G137" s="409"/>
    </row>
    <row r="138" spans="2:7" ht="12.75">
      <c r="B138" s="405" t="s">
        <v>489</v>
      </c>
      <c r="C138" s="405" t="s">
        <v>511</v>
      </c>
      <c r="D138" s="406">
        <v>1</v>
      </c>
      <c r="E138" s="407" t="s">
        <v>509</v>
      </c>
      <c r="F138" s="408" t="s">
        <v>356</v>
      </c>
      <c r="G138" s="409"/>
    </row>
    <row r="139" spans="2:7" ht="12.75">
      <c r="B139" s="405" t="s">
        <v>512</v>
      </c>
      <c r="C139" s="405" t="s">
        <v>440</v>
      </c>
      <c r="D139" s="406">
        <v>2</v>
      </c>
      <c r="E139" s="407" t="s">
        <v>513</v>
      </c>
      <c r="F139" s="408" t="s">
        <v>356</v>
      </c>
      <c r="G139" s="409"/>
    </row>
    <row r="140" spans="2:7" ht="12.75">
      <c r="B140" s="405" t="s">
        <v>412</v>
      </c>
      <c r="C140" s="405" t="s">
        <v>514</v>
      </c>
      <c r="D140" s="406">
        <v>1</v>
      </c>
      <c r="E140" s="407" t="s">
        <v>513</v>
      </c>
      <c r="F140" s="408" t="s">
        <v>356</v>
      </c>
      <c r="G140" s="409"/>
    </row>
    <row r="141" spans="2:7" ht="12.75">
      <c r="B141" s="405" t="s">
        <v>515</v>
      </c>
      <c r="C141" s="405" t="s">
        <v>440</v>
      </c>
      <c r="D141" s="406">
        <v>1</v>
      </c>
      <c r="E141" s="407" t="s">
        <v>513</v>
      </c>
      <c r="F141" s="408" t="s">
        <v>356</v>
      </c>
      <c r="G141" s="409"/>
    </row>
    <row r="142" spans="2:7" ht="12.75">
      <c r="B142" s="405" t="s">
        <v>452</v>
      </c>
      <c r="C142" s="405" t="s">
        <v>516</v>
      </c>
      <c r="D142" s="406">
        <v>1</v>
      </c>
      <c r="E142" s="407" t="s">
        <v>517</v>
      </c>
      <c r="F142" s="408" t="s">
        <v>356</v>
      </c>
      <c r="G142" s="409"/>
    </row>
    <row r="143" spans="2:7" ht="12.75">
      <c r="B143" s="405" t="s">
        <v>494</v>
      </c>
      <c r="C143" s="405" t="s">
        <v>440</v>
      </c>
      <c r="D143" s="406">
        <v>2</v>
      </c>
      <c r="E143" s="407" t="s">
        <v>517</v>
      </c>
      <c r="F143" s="408" t="s">
        <v>356</v>
      </c>
      <c r="G143" s="409"/>
    </row>
    <row r="144" spans="2:7" ht="12.75">
      <c r="B144" s="405" t="s">
        <v>497</v>
      </c>
      <c r="C144" s="405" t="s">
        <v>407</v>
      </c>
      <c r="D144" s="406">
        <v>2</v>
      </c>
      <c r="E144" s="407" t="s">
        <v>518</v>
      </c>
      <c r="F144" s="408"/>
      <c r="G144" s="409" t="s">
        <v>356</v>
      </c>
    </row>
    <row r="145" spans="2:7" ht="12.75">
      <c r="B145" s="405" t="s">
        <v>519</v>
      </c>
      <c r="C145" s="405" t="s">
        <v>398</v>
      </c>
      <c r="D145" s="406">
        <v>1</v>
      </c>
      <c r="E145" s="407" t="s">
        <v>520</v>
      </c>
      <c r="F145" s="408" t="s">
        <v>356</v>
      </c>
      <c r="G145" s="409"/>
    </row>
    <row r="146" spans="2:7" ht="24">
      <c r="B146" s="405" t="s">
        <v>521</v>
      </c>
      <c r="C146" s="405" t="s">
        <v>522</v>
      </c>
      <c r="D146" s="406">
        <v>1</v>
      </c>
      <c r="E146" s="407" t="s">
        <v>523</v>
      </c>
      <c r="F146" s="408" t="s">
        <v>356</v>
      </c>
      <c r="G146" s="409"/>
    </row>
    <row r="147" spans="2:7" ht="24">
      <c r="B147" s="405" t="s">
        <v>521</v>
      </c>
      <c r="C147" s="405" t="s">
        <v>522</v>
      </c>
      <c r="D147" s="406">
        <v>1</v>
      </c>
      <c r="E147" s="407" t="s">
        <v>523</v>
      </c>
      <c r="F147" s="408" t="s">
        <v>356</v>
      </c>
      <c r="G147" s="409"/>
    </row>
    <row r="148" spans="2:7" ht="12.75">
      <c r="B148" s="405" t="s">
        <v>412</v>
      </c>
      <c r="C148" s="405" t="s">
        <v>414</v>
      </c>
      <c r="D148" s="406">
        <v>1</v>
      </c>
      <c r="E148" s="407" t="s">
        <v>524</v>
      </c>
      <c r="F148" s="408" t="s">
        <v>356</v>
      </c>
      <c r="G148" s="409"/>
    </row>
    <row r="149" spans="2:7" ht="12.75">
      <c r="B149" s="405" t="s">
        <v>412</v>
      </c>
      <c r="C149" s="405" t="s">
        <v>414</v>
      </c>
      <c r="D149" s="406">
        <v>1</v>
      </c>
      <c r="E149" s="407" t="s">
        <v>524</v>
      </c>
      <c r="F149" s="408" t="s">
        <v>356</v>
      </c>
      <c r="G149" s="409"/>
    </row>
    <row r="150" spans="2:7" ht="12.75">
      <c r="B150" s="405" t="s">
        <v>525</v>
      </c>
      <c r="C150" s="405" t="s">
        <v>526</v>
      </c>
      <c r="D150" s="406">
        <v>2</v>
      </c>
      <c r="E150" s="407" t="s">
        <v>524</v>
      </c>
      <c r="F150" s="408" t="s">
        <v>356</v>
      </c>
      <c r="G150" s="409"/>
    </row>
    <row r="151" spans="2:7" ht="24">
      <c r="B151" s="405" t="s">
        <v>527</v>
      </c>
      <c r="C151" s="405" t="s">
        <v>440</v>
      </c>
      <c r="D151" s="406">
        <v>3</v>
      </c>
      <c r="E151" s="407" t="s">
        <v>528</v>
      </c>
      <c r="F151" s="408" t="s">
        <v>356</v>
      </c>
      <c r="G151" s="409"/>
    </row>
    <row r="152" spans="2:7" ht="12.75">
      <c r="B152" s="405" t="s">
        <v>529</v>
      </c>
      <c r="C152" s="405" t="s">
        <v>495</v>
      </c>
      <c r="D152" s="406">
        <v>1</v>
      </c>
      <c r="E152" s="407" t="s">
        <v>530</v>
      </c>
      <c r="F152" s="408" t="s">
        <v>356</v>
      </c>
      <c r="G152" s="409"/>
    </row>
    <row r="153" spans="2:7" ht="12.75">
      <c r="B153" s="405" t="s">
        <v>399</v>
      </c>
      <c r="C153" s="405" t="s">
        <v>394</v>
      </c>
      <c r="D153" s="406">
        <v>2</v>
      </c>
      <c r="E153" s="407" t="s">
        <v>531</v>
      </c>
      <c r="F153" s="408"/>
      <c r="G153" s="409" t="s">
        <v>356</v>
      </c>
    </row>
    <row r="154" spans="2:7" ht="24">
      <c r="B154" s="405" t="s">
        <v>363</v>
      </c>
      <c r="C154" s="405" t="s">
        <v>532</v>
      </c>
      <c r="D154" s="406">
        <v>1</v>
      </c>
      <c r="E154" s="407" t="s">
        <v>533</v>
      </c>
      <c r="F154" s="408" t="s">
        <v>356</v>
      </c>
      <c r="G154" s="409"/>
    </row>
    <row r="155" spans="2:7" ht="12.75">
      <c r="B155" s="405" t="s">
        <v>399</v>
      </c>
      <c r="C155" s="405" t="s">
        <v>413</v>
      </c>
      <c r="D155" s="406">
        <v>1</v>
      </c>
      <c r="E155" s="407" t="s">
        <v>534</v>
      </c>
      <c r="F155" s="408" t="s">
        <v>356</v>
      </c>
      <c r="G155" s="409"/>
    </row>
    <row r="156" spans="2:7" ht="12.75">
      <c r="B156" s="405" t="s">
        <v>535</v>
      </c>
      <c r="C156" s="405" t="s">
        <v>434</v>
      </c>
      <c r="D156" s="406">
        <v>1</v>
      </c>
      <c r="E156" s="407" t="s">
        <v>534</v>
      </c>
      <c r="F156" s="408" t="s">
        <v>356</v>
      </c>
      <c r="G156" s="409"/>
    </row>
    <row r="157" spans="2:7" ht="12.75">
      <c r="B157" s="405" t="s">
        <v>536</v>
      </c>
      <c r="C157" s="405" t="s">
        <v>537</v>
      </c>
      <c r="D157" s="406">
        <v>1</v>
      </c>
      <c r="E157" s="407" t="s">
        <v>538</v>
      </c>
      <c r="F157" s="408" t="s">
        <v>356</v>
      </c>
      <c r="G157" s="409"/>
    </row>
    <row r="158" spans="2:7" ht="12.75">
      <c r="B158" s="405" t="s">
        <v>539</v>
      </c>
      <c r="C158" s="405" t="s">
        <v>537</v>
      </c>
      <c r="D158" s="406">
        <v>1</v>
      </c>
      <c r="E158" s="407" t="s">
        <v>538</v>
      </c>
      <c r="F158" s="408" t="s">
        <v>356</v>
      </c>
      <c r="G158" s="409"/>
    </row>
    <row r="159" spans="2:7" ht="12.75">
      <c r="B159" s="405" t="s">
        <v>540</v>
      </c>
      <c r="C159" s="405" t="s">
        <v>541</v>
      </c>
      <c r="D159" s="406">
        <v>1</v>
      </c>
      <c r="E159" s="407" t="s">
        <v>538</v>
      </c>
      <c r="F159" s="408" t="s">
        <v>356</v>
      </c>
      <c r="G159" s="409"/>
    </row>
    <row r="160" spans="2:7" ht="12.75">
      <c r="B160" s="405" t="s">
        <v>542</v>
      </c>
      <c r="C160" s="405" t="s">
        <v>461</v>
      </c>
      <c r="D160" s="406">
        <v>1</v>
      </c>
      <c r="E160" s="407" t="s">
        <v>538</v>
      </c>
      <c r="F160" s="408" t="s">
        <v>356</v>
      </c>
      <c r="G160" s="409"/>
    </row>
    <row r="161" spans="2:7" ht="12.75">
      <c r="B161" s="405" t="s">
        <v>543</v>
      </c>
      <c r="C161" s="405" t="s">
        <v>537</v>
      </c>
      <c r="D161" s="406">
        <v>1</v>
      </c>
      <c r="E161" s="407" t="s">
        <v>538</v>
      </c>
      <c r="F161" s="408" t="s">
        <v>356</v>
      </c>
      <c r="G161" s="409"/>
    </row>
    <row r="162" spans="2:7" ht="12.75">
      <c r="B162" s="405" t="s">
        <v>544</v>
      </c>
      <c r="C162" s="405" t="s">
        <v>537</v>
      </c>
      <c r="D162" s="406">
        <v>1</v>
      </c>
      <c r="E162" s="407" t="s">
        <v>538</v>
      </c>
      <c r="F162" s="408" t="s">
        <v>356</v>
      </c>
      <c r="G162" s="409"/>
    </row>
    <row r="163" spans="2:7" ht="12.75">
      <c r="B163" s="405" t="s">
        <v>460</v>
      </c>
      <c r="C163" s="405" t="s">
        <v>450</v>
      </c>
      <c r="D163" s="406">
        <v>1</v>
      </c>
      <c r="E163" s="407" t="s">
        <v>538</v>
      </c>
      <c r="F163" s="408" t="s">
        <v>356</v>
      </c>
      <c r="G163" s="409"/>
    </row>
    <row r="164" spans="2:7" ht="12.75">
      <c r="B164" s="405" t="s">
        <v>421</v>
      </c>
      <c r="C164" s="405" t="s">
        <v>413</v>
      </c>
      <c r="D164" s="406">
        <v>1</v>
      </c>
      <c r="E164" s="407" t="s">
        <v>545</v>
      </c>
      <c r="F164" s="408" t="s">
        <v>356</v>
      </c>
      <c r="G164" s="409"/>
    </row>
    <row r="165" spans="2:7" ht="12.75">
      <c r="B165" s="405" t="s">
        <v>468</v>
      </c>
      <c r="C165" s="405" t="s">
        <v>398</v>
      </c>
      <c r="D165" s="406">
        <v>1</v>
      </c>
      <c r="E165" s="407" t="s">
        <v>546</v>
      </c>
      <c r="F165" s="408" t="s">
        <v>356</v>
      </c>
      <c r="G165" s="409"/>
    </row>
    <row r="166" spans="2:7" ht="12.75">
      <c r="B166" s="405" t="s">
        <v>547</v>
      </c>
      <c r="C166" s="405" t="s">
        <v>548</v>
      </c>
      <c r="D166" s="406">
        <v>1</v>
      </c>
      <c r="E166" s="407" t="s">
        <v>549</v>
      </c>
      <c r="F166" s="408" t="s">
        <v>356</v>
      </c>
      <c r="G166" s="409"/>
    </row>
    <row r="167" spans="2:7" ht="12.75">
      <c r="B167" s="405" t="s">
        <v>547</v>
      </c>
      <c r="C167" s="405" t="s">
        <v>548</v>
      </c>
      <c r="D167" s="406">
        <v>1</v>
      </c>
      <c r="E167" s="407" t="s">
        <v>549</v>
      </c>
      <c r="F167" s="408" t="s">
        <v>356</v>
      </c>
      <c r="G167" s="409"/>
    </row>
    <row r="168" spans="2:7" ht="12.75">
      <c r="B168" s="405" t="s">
        <v>547</v>
      </c>
      <c r="C168" s="405" t="s">
        <v>548</v>
      </c>
      <c r="D168" s="406">
        <v>1</v>
      </c>
      <c r="E168" s="407" t="s">
        <v>549</v>
      </c>
      <c r="F168" s="408" t="s">
        <v>356</v>
      </c>
      <c r="G168" s="409"/>
    </row>
    <row r="169" spans="2:7" ht="12.75">
      <c r="B169" s="405" t="s">
        <v>363</v>
      </c>
      <c r="C169" s="405" t="s">
        <v>532</v>
      </c>
      <c r="D169" s="406">
        <v>1</v>
      </c>
      <c r="E169" s="407" t="s">
        <v>549</v>
      </c>
      <c r="F169" s="408" t="s">
        <v>356</v>
      </c>
      <c r="G169" s="409"/>
    </row>
    <row r="170" spans="2:7" ht="12.75">
      <c r="B170" s="405" t="s">
        <v>550</v>
      </c>
      <c r="C170" s="405" t="s">
        <v>551</v>
      </c>
      <c r="D170" s="406">
        <v>1</v>
      </c>
      <c r="E170" s="407" t="s">
        <v>552</v>
      </c>
      <c r="F170" s="408" t="s">
        <v>356</v>
      </c>
      <c r="G170" s="409"/>
    </row>
    <row r="171" spans="2:7" ht="12.75">
      <c r="B171" s="405" t="s">
        <v>439</v>
      </c>
      <c r="C171" s="405" t="s">
        <v>440</v>
      </c>
      <c r="D171" s="406">
        <v>2</v>
      </c>
      <c r="E171" s="407" t="s">
        <v>553</v>
      </c>
      <c r="F171" s="408" t="s">
        <v>356</v>
      </c>
      <c r="G171" s="409"/>
    </row>
    <row r="172" spans="2:7" ht="12.75">
      <c r="B172" s="405" t="s">
        <v>554</v>
      </c>
      <c r="C172" s="405" t="s">
        <v>555</v>
      </c>
      <c r="D172" s="406">
        <v>1</v>
      </c>
      <c r="E172" s="407" t="s">
        <v>556</v>
      </c>
      <c r="F172" s="408" t="s">
        <v>356</v>
      </c>
      <c r="G172" s="409"/>
    </row>
    <row r="173" spans="2:7" ht="12.75">
      <c r="B173" s="405" t="s">
        <v>557</v>
      </c>
      <c r="C173" s="405" t="s">
        <v>508</v>
      </c>
      <c r="D173" s="406">
        <v>1</v>
      </c>
      <c r="E173" s="407" t="s">
        <v>558</v>
      </c>
      <c r="F173" s="408" t="s">
        <v>356</v>
      </c>
      <c r="G173" s="409"/>
    </row>
    <row r="174" spans="2:7" ht="12.75">
      <c r="B174" s="405" t="s">
        <v>557</v>
      </c>
      <c r="C174" s="405" t="s">
        <v>508</v>
      </c>
      <c r="D174" s="406">
        <v>1</v>
      </c>
      <c r="E174" s="407" t="s">
        <v>558</v>
      </c>
      <c r="F174" s="408" t="s">
        <v>356</v>
      </c>
      <c r="G174" s="409"/>
    </row>
    <row r="175" spans="2:7" ht="12.75">
      <c r="B175" s="405" t="s">
        <v>363</v>
      </c>
      <c r="C175" s="405" t="s">
        <v>522</v>
      </c>
      <c r="D175" s="406">
        <v>1</v>
      </c>
      <c r="E175" s="407" t="s">
        <v>559</v>
      </c>
      <c r="F175" s="408" t="s">
        <v>356</v>
      </c>
      <c r="G175" s="409"/>
    </row>
    <row r="176" spans="2:7" ht="12.75">
      <c r="B176" s="405" t="s">
        <v>363</v>
      </c>
      <c r="C176" s="405" t="s">
        <v>532</v>
      </c>
      <c r="D176" s="406">
        <v>1</v>
      </c>
      <c r="E176" s="407" t="s">
        <v>559</v>
      </c>
      <c r="F176" s="408" t="s">
        <v>356</v>
      </c>
      <c r="G176" s="409"/>
    </row>
    <row r="177" spans="2:7" ht="12.75">
      <c r="B177" s="405" t="s">
        <v>489</v>
      </c>
      <c r="C177" s="405" t="s">
        <v>422</v>
      </c>
      <c r="D177" s="406">
        <v>2</v>
      </c>
      <c r="E177" s="407" t="s">
        <v>560</v>
      </c>
      <c r="F177" s="408" t="s">
        <v>356</v>
      </c>
      <c r="G177" s="409"/>
    </row>
    <row r="178" spans="2:7" ht="24">
      <c r="B178" s="405" t="s">
        <v>561</v>
      </c>
      <c r="C178" s="405" t="s">
        <v>514</v>
      </c>
      <c r="D178" s="406">
        <v>1</v>
      </c>
      <c r="E178" s="407" t="s">
        <v>562</v>
      </c>
      <c r="F178" s="408" t="s">
        <v>356</v>
      </c>
      <c r="G178" s="409"/>
    </row>
    <row r="179" spans="2:7" ht="24">
      <c r="B179" s="405" t="s">
        <v>563</v>
      </c>
      <c r="C179" s="405" t="s">
        <v>526</v>
      </c>
      <c r="D179" s="406">
        <v>1</v>
      </c>
      <c r="E179" s="407" t="s">
        <v>562</v>
      </c>
      <c r="F179" s="408" t="s">
        <v>356</v>
      </c>
      <c r="G179" s="409"/>
    </row>
    <row r="180" spans="2:7" ht="12.75">
      <c r="B180" s="405" t="s">
        <v>554</v>
      </c>
      <c r="C180" s="405" t="s">
        <v>564</v>
      </c>
      <c r="D180" s="406">
        <v>2</v>
      </c>
      <c r="E180" s="407" t="s">
        <v>565</v>
      </c>
      <c r="F180" s="408" t="s">
        <v>356</v>
      </c>
      <c r="G180" s="409"/>
    </row>
    <row r="181" spans="2:7" ht="12.75">
      <c r="B181" s="405" t="s">
        <v>419</v>
      </c>
      <c r="C181" s="405" t="s">
        <v>420</v>
      </c>
      <c r="D181" s="406">
        <v>1</v>
      </c>
      <c r="E181" s="407" t="s">
        <v>566</v>
      </c>
      <c r="F181" s="408" t="s">
        <v>356</v>
      </c>
      <c r="G181" s="409"/>
    </row>
    <row r="182" spans="2:7" ht="12.75">
      <c r="B182" s="405" t="s">
        <v>421</v>
      </c>
      <c r="C182" s="405" t="s">
        <v>364</v>
      </c>
      <c r="D182" s="406">
        <v>1</v>
      </c>
      <c r="E182" s="407" t="s">
        <v>567</v>
      </c>
      <c r="F182" s="408" t="s">
        <v>356</v>
      </c>
      <c r="G182" s="409"/>
    </row>
    <row r="183" spans="2:7" ht="12.75">
      <c r="B183" s="405" t="s">
        <v>412</v>
      </c>
      <c r="C183" s="405" t="s">
        <v>394</v>
      </c>
      <c r="D183" s="406">
        <v>1</v>
      </c>
      <c r="E183" s="407" t="s">
        <v>567</v>
      </c>
      <c r="F183" s="408" t="s">
        <v>356</v>
      </c>
      <c r="G183" s="409"/>
    </row>
    <row r="184" spans="2:7" ht="12.75">
      <c r="B184" s="405" t="s">
        <v>399</v>
      </c>
      <c r="C184" s="405" t="s">
        <v>398</v>
      </c>
      <c r="D184" s="406">
        <v>1</v>
      </c>
      <c r="E184" s="407" t="s">
        <v>568</v>
      </c>
      <c r="F184" s="408" t="s">
        <v>356</v>
      </c>
      <c r="G184" s="409"/>
    </row>
    <row r="185" spans="2:7" ht="12.75">
      <c r="B185" s="405" t="s">
        <v>569</v>
      </c>
      <c r="C185" s="405" t="s">
        <v>570</v>
      </c>
      <c r="D185" s="406">
        <v>1</v>
      </c>
      <c r="E185" s="407" t="s">
        <v>571</v>
      </c>
      <c r="F185" s="408"/>
      <c r="G185" s="409" t="s">
        <v>356</v>
      </c>
    </row>
    <row r="186" spans="2:7" ht="12.75">
      <c r="B186" s="405" t="s">
        <v>572</v>
      </c>
      <c r="C186" s="405" t="s">
        <v>570</v>
      </c>
      <c r="D186" s="406">
        <v>1</v>
      </c>
      <c r="E186" s="407" t="s">
        <v>573</v>
      </c>
      <c r="F186" s="408" t="s">
        <v>356</v>
      </c>
      <c r="G186" s="409"/>
    </row>
    <row r="187" spans="2:7" ht="12.75">
      <c r="B187" s="405" t="s">
        <v>421</v>
      </c>
      <c r="C187" s="405" t="s">
        <v>413</v>
      </c>
      <c r="D187" s="406">
        <v>1</v>
      </c>
      <c r="E187" s="407" t="s">
        <v>574</v>
      </c>
      <c r="F187" s="408"/>
      <c r="G187" s="409" t="s">
        <v>356</v>
      </c>
    </row>
    <row r="188" spans="2:7" ht="12.75">
      <c r="B188" s="405" t="s">
        <v>399</v>
      </c>
      <c r="C188" s="405" t="s">
        <v>402</v>
      </c>
      <c r="D188" s="406">
        <v>1</v>
      </c>
      <c r="E188" s="407" t="s">
        <v>575</v>
      </c>
      <c r="F188" s="408" t="s">
        <v>356</v>
      </c>
      <c r="G188" s="409"/>
    </row>
    <row r="189" spans="2:7" ht="12.75">
      <c r="B189" s="405" t="s">
        <v>576</v>
      </c>
      <c r="C189" s="405" t="s">
        <v>406</v>
      </c>
      <c r="D189" s="406">
        <v>1</v>
      </c>
      <c r="E189" s="407" t="s">
        <v>577</v>
      </c>
      <c r="F189" s="408"/>
      <c r="G189" s="409" t="s">
        <v>356</v>
      </c>
    </row>
    <row r="190" spans="2:7" ht="12.75">
      <c r="B190" s="405" t="s">
        <v>527</v>
      </c>
      <c r="C190" s="405" t="s">
        <v>440</v>
      </c>
      <c r="D190" s="406">
        <v>1</v>
      </c>
      <c r="E190" s="407" t="s">
        <v>578</v>
      </c>
      <c r="F190" s="408"/>
      <c r="G190" s="409" t="s">
        <v>356</v>
      </c>
    </row>
    <row r="191" spans="2:7" ht="24">
      <c r="B191" s="405" t="s">
        <v>579</v>
      </c>
      <c r="C191" s="405" t="s">
        <v>541</v>
      </c>
      <c r="D191" s="406">
        <v>2</v>
      </c>
      <c r="E191" s="407" t="s">
        <v>580</v>
      </c>
      <c r="F191" s="408" t="s">
        <v>356</v>
      </c>
      <c r="G191" s="409"/>
    </row>
    <row r="192" spans="2:7" ht="12.75">
      <c r="B192" s="405" t="s">
        <v>419</v>
      </c>
      <c r="C192" s="405" t="s">
        <v>420</v>
      </c>
      <c r="D192" s="406">
        <v>1</v>
      </c>
      <c r="E192" s="407" t="s">
        <v>581</v>
      </c>
      <c r="F192" s="408" t="s">
        <v>356</v>
      </c>
      <c r="G192" s="409"/>
    </row>
    <row r="193" spans="2:7" ht="12.75">
      <c r="B193" s="405"/>
      <c r="C193" s="405"/>
      <c r="D193" s="406"/>
      <c r="E193" s="407"/>
      <c r="F193" s="408"/>
      <c r="G193" s="409"/>
    </row>
    <row r="194" spans="2:7" ht="12.75">
      <c r="B194" s="560"/>
      <c r="C194" s="560"/>
      <c r="D194" s="560"/>
      <c r="E194" s="561" t="s">
        <v>582</v>
      </c>
      <c r="F194" s="562">
        <v>172</v>
      </c>
      <c r="G194" s="563">
        <v>7</v>
      </c>
    </row>
  </sheetData>
  <sheetProtection/>
  <mergeCells count="1">
    <mergeCell ref="F6:G6"/>
  </mergeCells>
  <printOptions horizontalCentered="1"/>
  <pageMargins left="0.2362204724409449" right="0.2362204724409449" top="0.35433070866141736" bottom="0.35433070866141736" header="0.31496062992125984" footer="0.31496062992125984"/>
  <pageSetup firstPageNumber="6" useFirstPageNumber="1" fitToHeight="0" fitToWidth="1" horizontalDpi="600" verticalDpi="600" orientation="portrait" scale="84" r:id="rId2"/>
  <headerFooter alignWithMargins="0">
    <oddFooter>&amp;C&amp;12&amp;P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showGridLines="0" zoomScale="90" zoomScaleNormal="90" zoomScaleSheetLayoutView="115" workbookViewId="0" topLeftCell="A1">
      <selection activeCell="P17" sqref="P17"/>
    </sheetView>
  </sheetViews>
  <sheetFormatPr defaultColWidth="11.421875" defaultRowHeight="12.75"/>
  <cols>
    <col min="1" max="1" width="6.421875" style="60" customWidth="1"/>
    <col min="2" max="2" width="28.140625" style="60" customWidth="1"/>
    <col min="3" max="3" width="40.140625" style="60" customWidth="1"/>
    <col min="4" max="4" width="11.8515625" style="60" customWidth="1"/>
    <col min="5" max="5" width="13.28125" style="60" customWidth="1"/>
    <col min="6" max="6" width="22.8515625" style="60" customWidth="1"/>
    <col min="7" max="16384" width="11.421875" style="60" customWidth="1"/>
  </cols>
  <sheetData>
    <row r="2" spans="2:6" s="319" customFormat="1" ht="19.5">
      <c r="B2" s="323" t="s">
        <v>22</v>
      </c>
      <c r="C2" s="322"/>
      <c r="D2" s="322"/>
      <c r="E2" s="322"/>
      <c r="F2" s="322"/>
    </row>
    <row r="3" spans="2:6" ht="15.75" customHeight="1">
      <c r="B3" s="103"/>
      <c r="E3" s="603"/>
      <c r="F3" s="604"/>
    </row>
    <row r="4" spans="2:6" ht="24.75" customHeight="1">
      <c r="B4" s="62" t="s">
        <v>50</v>
      </c>
      <c r="C4" s="64"/>
      <c r="D4" s="64"/>
      <c r="E4" s="64"/>
      <c r="F4" s="59"/>
    </row>
    <row r="5" spans="2:6" ht="23.25" customHeight="1">
      <c r="B5" s="62" t="s">
        <v>57</v>
      </c>
      <c r="C5" s="64"/>
      <c r="D5" s="64"/>
      <c r="E5" s="64"/>
      <c r="F5" s="59"/>
    </row>
    <row r="6" spans="2:6" ht="23.25" customHeight="1">
      <c r="B6" s="62" t="s">
        <v>58</v>
      </c>
      <c r="C6" s="64"/>
      <c r="D6" s="64"/>
      <c r="E6" s="64"/>
      <c r="F6" s="59"/>
    </row>
    <row r="7" spans="2:6" s="314" customFormat="1" ht="23.25" customHeight="1">
      <c r="B7" s="390" t="s">
        <v>354</v>
      </c>
      <c r="C7" s="391"/>
      <c r="D7" s="391"/>
      <c r="E7" s="391"/>
      <c r="F7" s="425" t="s">
        <v>355</v>
      </c>
    </row>
    <row r="8" s="314" customFormat="1" ht="6.75" customHeight="1"/>
    <row r="9" spans="2:6" s="314" customFormat="1" ht="23.25" customHeight="1">
      <c r="B9" s="315" t="s">
        <v>381</v>
      </c>
      <c r="C9" s="320"/>
      <c r="D9" s="311"/>
      <c r="E9" s="311"/>
      <c r="F9" s="321"/>
    </row>
    <row r="10" spans="2:6" ht="6" customHeight="1">
      <c r="B10" s="65"/>
      <c r="C10" s="65"/>
      <c r="D10" s="65"/>
      <c r="E10" s="65"/>
      <c r="F10" s="65"/>
    </row>
    <row r="11" spans="2:6" ht="12.75">
      <c r="B11" s="65"/>
      <c r="C11" s="65"/>
      <c r="D11" s="65"/>
      <c r="E11" s="65"/>
      <c r="F11" s="65"/>
    </row>
    <row r="12" spans="2:6" ht="26.25" customHeight="1">
      <c r="B12" s="104" t="s">
        <v>53</v>
      </c>
      <c r="C12" s="104" t="s">
        <v>59</v>
      </c>
      <c r="D12" s="104" t="s">
        <v>55</v>
      </c>
      <c r="E12" s="104" t="s">
        <v>60</v>
      </c>
      <c r="F12" s="105" t="s">
        <v>61</v>
      </c>
    </row>
    <row r="13" spans="2:8" ht="55.5" customHeight="1">
      <c r="B13" s="582" t="s">
        <v>654</v>
      </c>
      <c r="C13" s="411"/>
      <c r="D13" s="410"/>
      <c r="E13" s="411"/>
      <c r="F13" s="412"/>
      <c r="H13" s="169"/>
    </row>
    <row r="14" spans="2:6" ht="55.5" customHeight="1">
      <c r="B14" s="297"/>
      <c r="C14" s="298"/>
      <c r="D14" s="299"/>
      <c r="E14" s="298"/>
      <c r="F14" s="272"/>
    </row>
    <row r="15" spans="2:6" ht="55.5" customHeight="1">
      <c r="B15" s="297"/>
      <c r="C15" s="298"/>
      <c r="D15" s="299"/>
      <c r="E15" s="298"/>
      <c r="F15" s="272"/>
    </row>
    <row r="16" spans="2:8" ht="55.5" customHeight="1">
      <c r="B16" s="280"/>
      <c r="C16" s="281"/>
      <c r="D16" s="280"/>
      <c r="E16" s="281"/>
      <c r="F16" s="282"/>
      <c r="H16" s="169"/>
    </row>
    <row r="17" spans="2:8" ht="55.5" customHeight="1">
      <c r="B17" s="280"/>
      <c r="C17" s="281"/>
      <c r="D17" s="280"/>
      <c r="E17" s="281"/>
      <c r="F17" s="282"/>
      <c r="H17" s="169"/>
    </row>
    <row r="18" spans="2:8" ht="55.5" customHeight="1">
      <c r="B18" s="280"/>
      <c r="C18" s="281"/>
      <c r="D18" s="280"/>
      <c r="E18" s="281"/>
      <c r="F18" s="283"/>
      <c r="H18" s="169"/>
    </row>
  </sheetData>
  <sheetProtection/>
  <mergeCells count="1">
    <mergeCell ref="E3:F3"/>
  </mergeCells>
  <printOptions horizontalCentered="1"/>
  <pageMargins left="0.7874015748031497" right="0.5905511811023623" top="0.984251968503937" bottom="0.7874015748031497" header="0.3937007874015748" footer="0.3937007874015748"/>
  <pageSetup fitToHeight="0" fitToWidth="1" horizontalDpi="600" verticalDpi="600" orientation="portrait" scale="79" r:id="rId2"/>
  <headerFooter alignWithMargins="0">
    <oddFooter>&amp;C&amp;12 12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Q37"/>
  <sheetViews>
    <sheetView showGridLines="0" zoomScale="75" zoomScaleNormal="75" zoomScaleSheetLayoutView="85" zoomScalePageLayoutView="55" workbookViewId="0" topLeftCell="A1">
      <selection activeCell="C25" sqref="C25"/>
    </sheetView>
  </sheetViews>
  <sheetFormatPr defaultColWidth="11.421875" defaultRowHeight="12.75"/>
  <cols>
    <col min="1" max="1" width="27.57421875" style="60" customWidth="1"/>
    <col min="2" max="2" width="11.421875" style="60" customWidth="1"/>
    <col min="3" max="3" width="37.421875" style="60" customWidth="1"/>
    <col min="4" max="4" width="11.7109375" style="60" customWidth="1"/>
    <col min="5" max="5" width="12.421875" style="60" customWidth="1"/>
    <col min="6" max="6" width="9.7109375" style="60" customWidth="1"/>
    <col min="7" max="7" width="13.28125" style="60" customWidth="1"/>
    <col min="8" max="8" width="14.28125" style="60" customWidth="1"/>
    <col min="9" max="9" width="14.8515625" style="60" customWidth="1"/>
    <col min="10" max="16384" width="11.421875" style="60" customWidth="1"/>
  </cols>
  <sheetData>
    <row r="2" spans="1:7" s="319" customFormat="1" ht="24" customHeight="1">
      <c r="A2" s="324" t="s">
        <v>22</v>
      </c>
      <c r="B2" s="322"/>
      <c r="C2" s="322"/>
      <c r="D2" s="322"/>
      <c r="E2" s="322"/>
      <c r="F2" s="322"/>
      <c r="G2" s="322"/>
    </row>
    <row r="3" spans="1:5" ht="18.75" customHeight="1">
      <c r="A3" s="59"/>
      <c r="B3" s="59"/>
      <c r="C3" s="59"/>
      <c r="D3" s="59"/>
      <c r="E3" s="59"/>
    </row>
    <row r="4" spans="1:7" s="66" customFormat="1" ht="24" customHeight="1">
      <c r="A4" s="63" t="s">
        <v>71</v>
      </c>
      <c r="B4" s="63"/>
      <c r="C4" s="63"/>
      <c r="D4" s="63"/>
      <c r="E4" s="63"/>
      <c r="F4" s="63"/>
      <c r="G4" s="63"/>
    </row>
    <row r="5" spans="1:7" s="66" customFormat="1" ht="24" customHeight="1">
      <c r="A5" s="63" t="s">
        <v>70</v>
      </c>
      <c r="B5" s="63"/>
      <c r="C5" s="109"/>
      <c r="D5" s="63"/>
      <c r="E5" s="63"/>
      <c r="F5" s="63"/>
      <c r="G5" s="63"/>
    </row>
    <row r="6" spans="6:7" ht="24" customHeight="1">
      <c r="F6" s="603" t="s">
        <v>376</v>
      </c>
      <c r="G6" s="604"/>
    </row>
    <row r="7" ht="15.75" customHeight="1">
      <c r="Q7" s="60" t="s">
        <v>355</v>
      </c>
    </row>
    <row r="8" spans="1:7" s="314" customFormat="1" ht="24" customHeight="1">
      <c r="A8" s="390" t="s">
        <v>354</v>
      </c>
      <c r="B8" s="546"/>
      <c r="C8" s="545"/>
      <c r="D8" s="546"/>
      <c r="E8" s="540" t="s">
        <v>355</v>
      </c>
      <c r="F8" s="546"/>
      <c r="G8" s="542"/>
    </row>
    <row r="9" spans="1:7" s="314" customFormat="1" ht="16.5" customHeight="1">
      <c r="A9" s="490" t="s">
        <v>381</v>
      </c>
      <c r="B9" s="546"/>
      <c r="C9" s="546"/>
      <c r="D9" s="546"/>
      <c r="E9" s="546"/>
      <c r="F9" s="546"/>
      <c r="G9" s="546"/>
    </row>
    <row r="10" spans="1:9" ht="18.75" customHeight="1">
      <c r="A10" s="549"/>
      <c r="B10" s="549"/>
      <c r="C10" s="549"/>
      <c r="D10" s="567"/>
      <c r="E10" s="567"/>
      <c r="F10" s="567"/>
      <c r="G10" s="567"/>
      <c r="H10" s="108"/>
      <c r="I10" s="108"/>
    </row>
    <row r="11" spans="1:7" ht="63" customHeight="1">
      <c r="A11" s="568" t="s">
        <v>69</v>
      </c>
      <c r="B11" s="569" t="s">
        <v>68</v>
      </c>
      <c r="C11" s="570" t="s">
        <v>67</v>
      </c>
      <c r="D11" s="571" t="s">
        <v>66</v>
      </c>
      <c r="E11" s="572" t="s">
        <v>65</v>
      </c>
      <c r="F11" s="572" t="s">
        <v>64</v>
      </c>
      <c r="G11" s="572" t="s">
        <v>63</v>
      </c>
    </row>
    <row r="12" spans="1:7" ht="22.5" customHeight="1">
      <c r="A12" s="426" t="s">
        <v>589</v>
      </c>
      <c r="B12" s="427">
        <v>1</v>
      </c>
      <c r="C12" s="428"/>
      <c r="D12" s="429">
        <v>29</v>
      </c>
      <c r="E12" s="429">
        <v>11</v>
      </c>
      <c r="F12" s="430"/>
      <c r="G12" s="427">
        <v>32</v>
      </c>
    </row>
    <row r="13" spans="1:7" ht="22.5" customHeight="1">
      <c r="A13" s="564" t="s">
        <v>590</v>
      </c>
      <c r="B13" s="565">
        <v>2</v>
      </c>
      <c r="C13" s="434"/>
      <c r="D13" s="566">
        <v>21</v>
      </c>
      <c r="E13" s="566">
        <v>1</v>
      </c>
      <c r="F13" s="430"/>
      <c r="G13" s="565">
        <v>9</v>
      </c>
    </row>
    <row r="14" spans="1:7" ht="22.5" customHeight="1">
      <c r="A14" s="431" t="s">
        <v>591</v>
      </c>
      <c r="B14" s="432">
        <v>1</v>
      </c>
      <c r="C14" s="428"/>
      <c r="D14" s="433">
        <v>25</v>
      </c>
      <c r="E14" s="433">
        <v>1</v>
      </c>
      <c r="F14" s="430"/>
      <c r="G14" s="427">
        <v>9</v>
      </c>
    </row>
    <row r="15" spans="1:7" ht="22.5" customHeight="1">
      <c r="A15" s="431" t="s">
        <v>592</v>
      </c>
      <c r="B15" s="432">
        <v>3</v>
      </c>
      <c r="C15" s="428"/>
      <c r="D15" s="433">
        <v>71</v>
      </c>
      <c r="E15" s="433">
        <v>1</v>
      </c>
      <c r="F15" s="430"/>
      <c r="G15" s="432">
        <v>9</v>
      </c>
    </row>
    <row r="16" spans="1:7" ht="22.5" customHeight="1">
      <c r="A16" s="431" t="s">
        <v>366</v>
      </c>
      <c r="B16" s="432">
        <v>1</v>
      </c>
      <c r="C16" s="428"/>
      <c r="D16" s="433">
        <v>35</v>
      </c>
      <c r="E16" s="433">
        <v>3</v>
      </c>
      <c r="F16" s="430"/>
      <c r="G16" s="432">
        <v>6</v>
      </c>
    </row>
    <row r="17" spans="1:7" ht="22.5" customHeight="1">
      <c r="A17" s="431" t="s">
        <v>593</v>
      </c>
      <c r="B17" s="432">
        <v>1</v>
      </c>
      <c r="C17" s="434"/>
      <c r="D17" s="433">
        <v>36</v>
      </c>
      <c r="E17" s="433">
        <v>2</v>
      </c>
      <c r="F17" s="430"/>
      <c r="G17" s="432">
        <v>6</v>
      </c>
    </row>
    <row r="18" spans="1:7" ht="22.5" customHeight="1">
      <c r="A18" s="431" t="s">
        <v>592</v>
      </c>
      <c r="B18" s="432">
        <v>1</v>
      </c>
      <c r="C18" s="434"/>
      <c r="D18" s="433">
        <v>35</v>
      </c>
      <c r="E18" s="433">
        <v>2</v>
      </c>
      <c r="F18" s="430"/>
      <c r="G18" s="432">
        <v>6</v>
      </c>
    </row>
    <row r="19" spans="1:7" ht="22.5" customHeight="1">
      <c r="A19" s="564" t="s">
        <v>594</v>
      </c>
      <c r="B19" s="565">
        <v>1</v>
      </c>
      <c r="C19" s="434"/>
      <c r="D19" s="566">
        <v>35</v>
      </c>
      <c r="E19" s="566">
        <v>2</v>
      </c>
      <c r="F19" s="430"/>
      <c r="G19" s="565">
        <v>6</v>
      </c>
    </row>
    <row r="20" spans="1:7" ht="22.5" customHeight="1">
      <c r="A20" s="564" t="s">
        <v>595</v>
      </c>
      <c r="B20" s="565">
        <v>1</v>
      </c>
      <c r="C20" s="434"/>
      <c r="D20" s="566">
        <v>44</v>
      </c>
      <c r="E20" s="566">
        <v>3</v>
      </c>
      <c r="F20" s="430"/>
      <c r="G20" s="565">
        <v>52</v>
      </c>
    </row>
    <row r="21" spans="1:7" ht="22.5" customHeight="1">
      <c r="A21" s="564" t="s">
        <v>367</v>
      </c>
      <c r="B21" s="565">
        <v>1</v>
      </c>
      <c r="C21" s="434"/>
      <c r="D21" s="566">
        <v>68</v>
      </c>
      <c r="E21" s="566">
        <v>40</v>
      </c>
      <c r="F21" s="430"/>
      <c r="G21" s="565">
        <v>52</v>
      </c>
    </row>
    <row r="22" spans="1:7" ht="22.5" customHeight="1">
      <c r="A22" s="564"/>
      <c r="B22" s="564"/>
      <c r="C22" s="573"/>
      <c r="D22" s="566"/>
      <c r="E22" s="574"/>
      <c r="F22" s="430"/>
      <c r="G22" s="564"/>
    </row>
    <row r="23" spans="1:7" ht="22.5" customHeight="1">
      <c r="A23" s="564"/>
      <c r="B23" s="564"/>
      <c r="C23" s="573"/>
      <c r="D23" s="574"/>
      <c r="E23" s="574"/>
      <c r="F23" s="430"/>
      <c r="G23" s="564"/>
    </row>
    <row r="24" spans="1:7" ht="22.5" customHeight="1">
      <c r="A24" s="564"/>
      <c r="B24" s="564"/>
      <c r="C24" s="573"/>
      <c r="D24" s="574"/>
      <c r="E24" s="574"/>
      <c r="F24" s="430"/>
      <c r="G24" s="564"/>
    </row>
    <row r="25" spans="1:7" ht="22.5" customHeight="1">
      <c r="A25" s="564"/>
      <c r="B25" s="564"/>
      <c r="C25" s="573"/>
      <c r="D25" s="574"/>
      <c r="E25" s="574"/>
      <c r="F25" s="430"/>
      <c r="G25" s="564"/>
    </row>
    <row r="26" spans="1:7" ht="22.5" customHeight="1">
      <c r="A26" s="564"/>
      <c r="B26" s="564"/>
      <c r="C26" s="573"/>
      <c r="D26" s="574"/>
      <c r="E26" s="574"/>
      <c r="F26" s="430"/>
      <c r="G26" s="564"/>
    </row>
    <row r="27" spans="1:7" ht="22.5" customHeight="1">
      <c r="A27" s="564"/>
      <c r="B27" s="564"/>
      <c r="C27" s="573"/>
      <c r="D27" s="574"/>
      <c r="E27" s="574"/>
      <c r="F27" s="430"/>
      <c r="G27" s="564"/>
    </row>
    <row r="28" spans="1:7" ht="22.5" customHeight="1">
      <c r="A28" s="564"/>
      <c r="B28" s="564"/>
      <c r="C28" s="573"/>
      <c r="D28" s="574"/>
      <c r="E28" s="574"/>
      <c r="F28" s="430"/>
      <c r="G28" s="564"/>
    </row>
    <row r="29" spans="1:7" ht="22.5" customHeight="1">
      <c r="A29" s="564"/>
      <c r="B29" s="564"/>
      <c r="C29" s="573"/>
      <c r="D29" s="574"/>
      <c r="E29" s="574"/>
      <c r="F29" s="430"/>
      <c r="G29" s="564"/>
    </row>
    <row r="30" spans="1:7" ht="22.5" customHeight="1">
      <c r="A30" s="564"/>
      <c r="B30" s="564"/>
      <c r="C30" s="573"/>
      <c r="D30" s="574"/>
      <c r="E30" s="574"/>
      <c r="F30" s="430"/>
      <c r="G30" s="564"/>
    </row>
    <row r="31" spans="1:7" ht="22.5" customHeight="1">
      <c r="A31" s="564"/>
      <c r="B31" s="564"/>
      <c r="C31" s="573"/>
      <c r="D31" s="574"/>
      <c r="E31" s="574"/>
      <c r="F31" s="430"/>
      <c r="G31" s="564"/>
    </row>
    <row r="32" spans="1:7" ht="22.5" customHeight="1">
      <c r="A32" s="564"/>
      <c r="B32" s="564"/>
      <c r="C32" s="573"/>
      <c r="D32" s="574"/>
      <c r="E32" s="574"/>
      <c r="F32" s="430"/>
      <c r="G32" s="564"/>
    </row>
    <row r="33" spans="1:7" ht="22.5" customHeight="1">
      <c r="A33" s="575" t="s">
        <v>62</v>
      </c>
      <c r="B33" s="576">
        <f>SUM(B12:B32)</f>
        <v>13</v>
      </c>
      <c r="C33" s="577"/>
      <c r="D33" s="578">
        <f>SUM(D12:D32)</f>
        <v>399</v>
      </c>
      <c r="E33" s="578">
        <f>SUM(E12:E32)</f>
        <v>66</v>
      </c>
      <c r="F33" s="579"/>
      <c r="G33" s="580"/>
    </row>
    <row r="34" spans="1:7" ht="12.75">
      <c r="A34" s="549"/>
      <c r="B34" s="549"/>
      <c r="C34" s="549"/>
      <c r="D34" s="549"/>
      <c r="E34" s="549"/>
      <c r="F34" s="549"/>
      <c r="G34" s="549"/>
    </row>
    <row r="37" spans="1:2" ht="12.75">
      <c r="A37" s="171" t="s">
        <v>281</v>
      </c>
      <c r="B37" s="60">
        <v>13</v>
      </c>
    </row>
  </sheetData>
  <sheetProtection/>
  <mergeCells count="1">
    <mergeCell ref="F6:G6"/>
  </mergeCells>
  <printOptions horizontalCentered="1"/>
  <pageMargins left="0.7874015748031497" right="0.5905511811023623" top="0.7874015748031497" bottom="0.1968503937007874" header="0.3937007874015748" footer="0.3937007874015748"/>
  <pageSetup fitToHeight="0" fitToWidth="1" horizontalDpi="600" verticalDpi="600" orientation="portrait" scale="75" r:id="rId2"/>
  <headerFooter alignWithMargins="0">
    <oddFooter>&amp;C13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showGridLines="0" zoomScale="115" zoomScaleNormal="115" workbookViewId="0" topLeftCell="A1">
      <selection activeCell="C14" sqref="C14"/>
    </sheetView>
  </sheetViews>
  <sheetFormatPr defaultColWidth="11.421875" defaultRowHeight="12.75"/>
  <cols>
    <col min="1" max="1" width="28.28125" style="60" customWidth="1"/>
    <col min="2" max="2" width="11.421875" style="60" customWidth="1"/>
    <col min="3" max="3" width="32.140625" style="60" customWidth="1"/>
    <col min="4" max="5" width="12.7109375" style="60" customWidth="1"/>
    <col min="6" max="6" width="11.421875" style="60" customWidth="1"/>
    <col min="7" max="7" width="26.8515625" style="60" customWidth="1"/>
    <col min="8" max="16384" width="11.421875" style="60" customWidth="1"/>
  </cols>
  <sheetData>
    <row r="2" spans="1:8" ht="19.5">
      <c r="A2" s="110" t="s">
        <v>22</v>
      </c>
      <c r="B2" s="59"/>
      <c r="C2" s="59"/>
      <c r="D2" s="59"/>
      <c r="E2" s="59"/>
      <c r="F2" s="59"/>
      <c r="G2" s="59"/>
      <c r="H2" s="59"/>
    </row>
    <row r="4" spans="1:8" ht="15.75">
      <c r="A4" s="63" t="s">
        <v>83</v>
      </c>
      <c r="B4" s="59"/>
      <c r="C4" s="59"/>
      <c r="D4" s="59"/>
      <c r="E4" s="59"/>
      <c r="F4" s="59"/>
      <c r="G4" s="59"/>
      <c r="H4" s="59"/>
    </row>
    <row r="6" spans="1:8" ht="15.75">
      <c r="A6" s="63" t="s">
        <v>84</v>
      </c>
      <c r="B6" s="59"/>
      <c r="C6" s="129"/>
      <c r="D6" s="129"/>
      <c r="E6" s="129"/>
      <c r="F6" s="129"/>
      <c r="G6" s="59"/>
      <c r="H6" s="59"/>
    </row>
    <row r="7" spans="1:17" ht="19.5">
      <c r="A7" s="451" t="s">
        <v>387</v>
      </c>
      <c r="G7" s="416" t="s">
        <v>376</v>
      </c>
      <c r="Q7" s="60" t="s">
        <v>355</v>
      </c>
    </row>
    <row r="9" spans="1:7" s="314" customFormat="1" ht="18" customHeight="1">
      <c r="A9" s="308" t="s">
        <v>381</v>
      </c>
      <c r="B9" s="311"/>
      <c r="C9" s="311"/>
      <c r="D9" s="311"/>
      <c r="E9" s="311"/>
      <c r="F9" s="311"/>
      <c r="G9" s="391" t="s">
        <v>355</v>
      </c>
    </row>
    <row r="10" s="314" customFormat="1" ht="12.75"/>
    <row r="12" spans="1:7" ht="38.25" customHeight="1">
      <c r="A12" s="130" t="s">
        <v>85</v>
      </c>
      <c r="B12" s="131"/>
      <c r="C12" s="130" t="s">
        <v>86</v>
      </c>
      <c r="D12" s="130" t="s">
        <v>87</v>
      </c>
      <c r="E12" s="173" t="s">
        <v>257</v>
      </c>
      <c r="F12" s="130" t="s">
        <v>88</v>
      </c>
      <c r="G12" s="132" t="s">
        <v>89</v>
      </c>
    </row>
    <row r="13" spans="1:7" ht="39.75" customHeight="1">
      <c r="A13" s="607"/>
      <c r="B13" s="608"/>
      <c r="C13" s="401"/>
      <c r="D13" s="401"/>
      <c r="E13" s="401"/>
      <c r="F13" s="401"/>
      <c r="G13" s="402"/>
    </row>
    <row r="14" spans="1:7" ht="39.75" customHeight="1">
      <c r="A14" s="607"/>
      <c r="B14" s="608"/>
      <c r="C14" s="401"/>
      <c r="D14" s="401"/>
      <c r="E14" s="401"/>
      <c r="F14" s="401"/>
      <c r="G14" s="402"/>
    </row>
    <row r="15" spans="1:7" ht="39.75" customHeight="1">
      <c r="A15" s="607"/>
      <c r="B15" s="608"/>
      <c r="C15" s="401"/>
      <c r="D15" s="401"/>
      <c r="E15" s="401"/>
      <c r="F15" s="401"/>
      <c r="G15" s="402"/>
    </row>
    <row r="16" spans="1:7" ht="39.75" customHeight="1">
      <c r="A16" s="607"/>
      <c r="B16" s="608"/>
      <c r="C16" s="401"/>
      <c r="D16" s="401"/>
      <c r="E16" s="401"/>
      <c r="F16" s="401"/>
      <c r="G16" s="402"/>
    </row>
    <row r="17" spans="1:7" ht="39.75" customHeight="1">
      <c r="A17" s="607"/>
      <c r="B17" s="608"/>
      <c r="C17" s="401"/>
      <c r="D17" s="403"/>
      <c r="E17" s="403"/>
      <c r="F17" s="403"/>
      <c r="G17" s="402"/>
    </row>
    <row r="18" spans="1:7" ht="39.75" customHeight="1">
      <c r="A18" s="607"/>
      <c r="B18" s="608"/>
      <c r="C18" s="401"/>
      <c r="D18" s="403"/>
      <c r="E18" s="403"/>
      <c r="F18" s="403"/>
      <c r="G18" s="402"/>
    </row>
    <row r="19" spans="1:7" ht="34.5" customHeight="1">
      <c r="A19" s="417"/>
      <c r="B19" s="284"/>
      <c r="C19" s="278"/>
      <c r="D19" s="278"/>
      <c r="E19" s="278"/>
      <c r="F19" s="278"/>
      <c r="G19" s="279"/>
    </row>
    <row r="20" spans="1:7" ht="39.75" customHeight="1">
      <c r="A20" s="607"/>
      <c r="B20" s="608"/>
      <c r="C20" s="401"/>
      <c r="D20" s="401"/>
      <c r="E20" s="401"/>
      <c r="F20" s="401"/>
      <c r="G20" s="402"/>
    </row>
    <row r="21" spans="1:7" ht="39.75" customHeight="1">
      <c r="A21" s="607"/>
      <c r="B21" s="608"/>
      <c r="C21" s="401"/>
      <c r="D21" s="401"/>
      <c r="E21" s="401"/>
      <c r="F21" s="401"/>
      <c r="G21" s="402"/>
    </row>
    <row r="22" spans="1:7" ht="39.75" customHeight="1">
      <c r="A22" s="607"/>
      <c r="B22" s="608"/>
      <c r="C22" s="401"/>
      <c r="D22" s="401"/>
      <c r="E22" s="401"/>
      <c r="F22" s="401"/>
      <c r="G22" s="402"/>
    </row>
    <row r="23" spans="1:7" ht="39.75" customHeight="1">
      <c r="A23" s="607"/>
      <c r="B23" s="608"/>
      <c r="C23" s="401"/>
      <c r="D23" s="401"/>
      <c r="E23" s="401"/>
      <c r="F23" s="401"/>
      <c r="G23" s="402"/>
    </row>
    <row r="24" spans="1:7" ht="39.75" customHeight="1">
      <c r="A24" s="607"/>
      <c r="B24" s="608"/>
      <c r="C24" s="401"/>
      <c r="D24" s="403"/>
      <c r="E24" s="403"/>
      <c r="F24" s="403"/>
      <c r="G24" s="402"/>
    </row>
    <row r="25" spans="1:7" ht="39.75" customHeight="1">
      <c r="A25" s="607"/>
      <c r="B25" s="608"/>
      <c r="C25" s="401"/>
      <c r="D25" s="403"/>
      <c r="E25" s="403"/>
      <c r="F25" s="403"/>
      <c r="G25" s="402"/>
    </row>
    <row r="26" spans="1:7" ht="34.5" customHeight="1">
      <c r="A26" s="278"/>
      <c r="B26" s="284"/>
      <c r="C26" s="278"/>
      <c r="D26" s="278"/>
      <c r="E26" s="278"/>
      <c r="F26" s="278"/>
      <c r="G26" s="279"/>
    </row>
    <row r="27" spans="1:7" ht="34.5" customHeight="1">
      <c r="A27" s="605" t="s">
        <v>15</v>
      </c>
      <c r="B27" s="606"/>
      <c r="C27" s="170"/>
      <c r="D27" s="170">
        <f>SUM(D13:D26)</f>
        <v>0</v>
      </c>
      <c r="E27" s="170">
        <f>SUM(E13:E26)</f>
        <v>0</v>
      </c>
      <c r="F27" s="133"/>
      <c r="G27" s="106"/>
    </row>
  </sheetData>
  <sheetProtection/>
  <mergeCells count="13">
    <mergeCell ref="A23:B23"/>
    <mergeCell ref="A24:B24"/>
    <mergeCell ref="A25:B25"/>
    <mergeCell ref="A27:B27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</mergeCells>
  <printOptions horizontalCentered="1" verticalCentered="1"/>
  <pageMargins left="0.7874015748031497" right="0.5905511811023623" top="0.7874015748031497" bottom="2.3228346456692917" header="0.3937007874015748" footer="0.3937007874015748"/>
  <pageSetup fitToHeight="0" fitToWidth="1" horizontalDpi="600" verticalDpi="600" orientation="portrait" scale="68" r:id="rId2"/>
  <headerFooter alignWithMargins="0">
    <oddFooter>&amp;C&amp;12 14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showGridLines="0" zoomScale="75" zoomScaleNormal="75" zoomScalePageLayoutView="0" workbookViewId="0" topLeftCell="A1">
      <selection activeCell="D15" sqref="D15"/>
    </sheetView>
  </sheetViews>
  <sheetFormatPr defaultColWidth="11.421875" defaultRowHeight="12.75"/>
  <cols>
    <col min="1" max="1" width="31.7109375" style="0" customWidth="1"/>
    <col min="2" max="9" width="3.140625" style="0" customWidth="1"/>
    <col min="10" max="15" width="4.28125" style="0" customWidth="1"/>
    <col min="16" max="16" width="13.28125" style="0" customWidth="1"/>
    <col min="17" max="17" width="11.57421875" style="0" customWidth="1"/>
    <col min="18" max="247" width="7.7109375" style="0" customWidth="1"/>
  </cols>
  <sheetData>
    <row r="3" spans="1:17" ht="20.25" customHeight="1">
      <c r="A3" s="34" t="s">
        <v>22</v>
      </c>
      <c r="B3" s="2"/>
      <c r="C3" s="2"/>
      <c r="D3" s="2"/>
      <c r="E3" s="2"/>
      <c r="F3" s="2"/>
      <c r="G3" s="2"/>
      <c r="H3" s="2"/>
      <c r="I3" s="2"/>
      <c r="J3" s="20"/>
      <c r="K3" s="20"/>
      <c r="L3" s="20"/>
      <c r="M3" s="20"/>
      <c r="N3" s="20"/>
      <c r="O3" s="20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0"/>
      <c r="K4" s="20"/>
      <c r="L4" s="20"/>
      <c r="M4" s="20"/>
      <c r="N4" s="35"/>
      <c r="O4" s="20"/>
      <c r="P4" s="2"/>
      <c r="Q4" s="35" t="s">
        <v>90</v>
      </c>
    </row>
    <row r="5" spans="1:17" ht="21.75" customHeight="1">
      <c r="A5" s="54" t="s">
        <v>91</v>
      </c>
      <c r="B5" s="2"/>
      <c r="C5" s="2"/>
      <c r="D5" s="2"/>
      <c r="E5" s="2"/>
      <c r="F5" s="2"/>
      <c r="G5" s="2"/>
      <c r="H5" s="2"/>
      <c r="I5" s="2"/>
      <c r="J5" s="20"/>
      <c r="K5" s="20"/>
      <c r="L5" s="20"/>
      <c r="M5" s="20"/>
      <c r="N5" s="20"/>
      <c r="O5" s="20"/>
      <c r="P5" s="2"/>
      <c r="Q5" s="2"/>
    </row>
    <row r="6" spans="1:17" ht="22.5" customHeight="1">
      <c r="A6" s="54" t="s">
        <v>92</v>
      </c>
      <c r="B6" s="2"/>
      <c r="C6" s="2"/>
      <c r="D6" s="2"/>
      <c r="E6" s="2"/>
      <c r="F6" s="2"/>
      <c r="G6" s="2"/>
      <c r="H6" s="2"/>
      <c r="I6" s="2"/>
      <c r="J6" s="20"/>
      <c r="K6" s="20"/>
      <c r="L6" s="20"/>
      <c r="M6" s="20"/>
      <c r="N6" s="20"/>
      <c r="O6" s="20"/>
      <c r="P6" s="2"/>
      <c r="Q6" s="2"/>
    </row>
    <row r="7" spans="1:17" s="8" customFormat="1" ht="18" customHeight="1">
      <c r="A7" s="36" t="s">
        <v>23</v>
      </c>
      <c r="B7" s="37"/>
      <c r="C7" s="13"/>
      <c r="D7" s="13"/>
      <c r="E7" s="13"/>
      <c r="F7" s="13"/>
      <c r="G7" s="13"/>
      <c r="H7" s="38"/>
      <c r="I7" s="38"/>
      <c r="J7" s="38"/>
      <c r="K7" s="38" t="s">
        <v>2</v>
      </c>
      <c r="L7" s="38"/>
      <c r="M7" s="38"/>
      <c r="N7" s="55"/>
      <c r="O7" s="55"/>
      <c r="P7" s="56"/>
      <c r="Q7" s="33"/>
    </row>
    <row r="8" spans="1:17" ht="12.75">
      <c r="A8" s="1"/>
      <c r="B8" s="1"/>
      <c r="C8" s="1"/>
      <c r="D8" s="1"/>
      <c r="E8" s="1"/>
      <c r="F8" s="1"/>
      <c r="G8" s="1"/>
      <c r="H8" s="13"/>
      <c r="I8" s="13"/>
      <c r="J8" s="39"/>
      <c r="K8" s="39"/>
      <c r="L8" s="39"/>
      <c r="M8" s="39"/>
      <c r="P8" s="13"/>
      <c r="Q8" s="12"/>
    </row>
    <row r="9" spans="1:17" s="8" customFormat="1" ht="18" customHeight="1">
      <c r="A9" s="40" t="s">
        <v>3</v>
      </c>
      <c r="B9" s="41"/>
      <c r="C9" s="42"/>
      <c r="D9" s="13"/>
      <c r="E9" s="38"/>
      <c r="F9" s="13"/>
      <c r="G9" s="13"/>
      <c r="H9" s="38"/>
      <c r="I9" s="38"/>
      <c r="J9" s="13"/>
      <c r="K9" s="13" t="s">
        <v>4</v>
      </c>
      <c r="L9" s="38"/>
      <c r="M9" s="38"/>
      <c r="N9" s="55"/>
      <c r="O9" s="55"/>
      <c r="P9" s="56"/>
      <c r="Q9" s="14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39"/>
      <c r="K10" s="39"/>
      <c r="L10" s="39"/>
      <c r="M10" s="39"/>
      <c r="P10" s="1"/>
      <c r="Q10" s="1"/>
    </row>
    <row r="11" spans="1:17" ht="12.75">
      <c r="A11" s="22"/>
      <c r="B11" s="16" t="s">
        <v>5</v>
      </c>
      <c r="C11" s="16"/>
      <c r="D11" s="16"/>
      <c r="E11" s="16"/>
      <c r="F11" s="16"/>
      <c r="G11" s="16"/>
      <c r="H11" s="24"/>
      <c r="I11" s="30"/>
      <c r="J11" s="25"/>
      <c r="K11" s="26"/>
      <c r="L11" s="25"/>
      <c r="M11" s="26"/>
      <c r="N11" s="25"/>
      <c r="O11" s="29"/>
      <c r="P11" s="24"/>
      <c r="Q11" s="22"/>
    </row>
    <row r="12" spans="1:17" ht="54" customHeight="1">
      <c r="A12" s="31" t="s">
        <v>93</v>
      </c>
      <c r="B12" s="9" t="s">
        <v>94</v>
      </c>
      <c r="C12" s="9"/>
      <c r="D12" s="9" t="s">
        <v>95</v>
      </c>
      <c r="E12" s="9"/>
      <c r="F12" s="9" t="s">
        <v>96</v>
      </c>
      <c r="G12" s="9"/>
      <c r="H12" s="27" t="s">
        <v>12</v>
      </c>
      <c r="I12" s="32"/>
      <c r="J12" s="28" t="s">
        <v>13</v>
      </c>
      <c r="K12" s="9"/>
      <c r="L12" s="27" t="s">
        <v>14</v>
      </c>
      <c r="M12" s="9"/>
      <c r="N12" s="49" t="s">
        <v>28</v>
      </c>
      <c r="O12" s="28"/>
      <c r="P12" s="57" t="s">
        <v>29</v>
      </c>
      <c r="Q12" s="31" t="s">
        <v>30</v>
      </c>
    </row>
    <row r="13" spans="1:17" ht="12.75">
      <c r="A13" s="23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11" t="s">
        <v>19</v>
      </c>
      <c r="I13" s="11" t="s">
        <v>20</v>
      </c>
      <c r="J13" s="10" t="s">
        <v>19</v>
      </c>
      <c r="K13" s="10" t="s">
        <v>20</v>
      </c>
      <c r="L13" s="10" t="s">
        <v>19</v>
      </c>
      <c r="M13" s="10" t="s">
        <v>20</v>
      </c>
      <c r="N13" s="10" t="s">
        <v>19</v>
      </c>
      <c r="O13" s="19" t="s">
        <v>20</v>
      </c>
      <c r="P13" s="43"/>
      <c r="Q13" s="44"/>
    </row>
    <row r="14" spans="1:17" ht="18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"/>
      <c r="Q14" s="4"/>
    </row>
    <row r="15" spans="1:17" ht="18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6"/>
    </row>
    <row r="16" spans="1:17" ht="18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6"/>
    </row>
    <row r="17" spans="1:17" ht="18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6"/>
    </row>
    <row r="18" spans="1:17" ht="18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6"/>
    </row>
    <row r="19" spans="1:17" ht="18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6"/>
    </row>
    <row r="20" spans="1:17" ht="18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5"/>
      <c r="Q20" s="6"/>
    </row>
    <row r="21" spans="1:17" ht="18" customHeight="1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5"/>
      <c r="Q21" s="6"/>
    </row>
    <row r="22" spans="1:17" ht="18" customHeight="1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6"/>
    </row>
    <row r="23" spans="1:17" ht="18" customHeight="1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5"/>
      <c r="Q23" s="6"/>
    </row>
    <row r="24" spans="1:17" ht="18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5"/>
      <c r="Q24" s="6"/>
    </row>
    <row r="25" spans="1:17" ht="18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8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5"/>
      <c r="Q26" s="6"/>
    </row>
    <row r="27" spans="1:17" ht="21" customHeight="1">
      <c r="A27" s="134" t="s">
        <v>31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7"/>
      <c r="Q27" s="21"/>
    </row>
  </sheetData>
  <sheetProtection/>
  <printOptions horizontalCentered="1" verticalCentered="1"/>
  <pageMargins left="0.46" right="0.31496062992125984" top="0.31496062992125984" bottom="0.6299212598425197" header="0.511811024" footer="0.511811024"/>
  <pageSetup fitToHeight="0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11"/>
  <sheetViews>
    <sheetView showGridLines="0" zoomScale="115" zoomScaleNormal="115" zoomScaleSheetLayoutView="85" zoomScalePageLayoutView="60" workbookViewId="0" topLeftCell="A1">
      <selection activeCell="I17" sqref="I17"/>
    </sheetView>
  </sheetViews>
  <sheetFormatPr defaultColWidth="11.421875" defaultRowHeight="12.75"/>
  <cols>
    <col min="1" max="1" width="4.57421875" style="113" customWidth="1"/>
    <col min="2" max="2" width="17.00390625" style="113" customWidth="1"/>
    <col min="3" max="3" width="4.28125" style="113" customWidth="1"/>
    <col min="4" max="4" width="4.7109375" style="113" customWidth="1"/>
    <col min="5" max="5" width="16.421875" style="113" customWidth="1"/>
    <col min="6" max="6" width="45.7109375" style="113" customWidth="1"/>
    <col min="7" max="7" width="12.00390625" style="113" customWidth="1"/>
    <col min="8" max="8" width="11.57421875" style="113" customWidth="1"/>
    <col min="9" max="9" width="7.421875" style="113" customWidth="1"/>
    <col min="10" max="11" width="8.8515625" style="113" customWidth="1"/>
    <col min="12" max="12" width="16.421875" style="113" customWidth="1"/>
    <col min="13" max="13" width="11.57421875" style="113" customWidth="1"/>
    <col min="14" max="33" width="10.140625" style="113" customWidth="1"/>
    <col min="34" max="35" width="2.57421875" style="113" customWidth="1"/>
    <col min="36" max="37" width="2.140625" style="113" customWidth="1"/>
    <col min="38" max="38" width="0.85546875" style="113" customWidth="1"/>
    <col min="39" max="39" width="2.140625" style="113" customWidth="1"/>
    <col min="40" max="40" width="0.85546875" style="113" customWidth="1"/>
    <col min="41" max="44" width="2.140625" style="113" customWidth="1"/>
    <col min="45" max="45" width="0.85546875" style="113" customWidth="1"/>
    <col min="46" max="46" width="2.140625" style="113" customWidth="1"/>
    <col min="47" max="47" width="0.85546875" style="113" customWidth="1"/>
    <col min="48" max="72" width="2.140625" style="113" customWidth="1"/>
    <col min="73" max="96" width="2.00390625" style="113" customWidth="1"/>
    <col min="97" max="103" width="1.57421875" style="113" customWidth="1"/>
    <col min="104" max="16384" width="11.421875" style="113" customWidth="1"/>
  </cols>
  <sheetData>
    <row r="1" spans="1:14" ht="19.5">
      <c r="A1" s="111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2" ht="19.5">
      <c r="A2" s="135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3" ht="15.75">
      <c r="A3" s="114" t="s">
        <v>97</v>
      </c>
      <c r="B3" s="112"/>
      <c r="C3" s="112"/>
      <c r="D3" s="112"/>
      <c r="E3" s="112"/>
      <c r="F3" s="115"/>
      <c r="G3" s="115"/>
      <c r="H3" s="112"/>
      <c r="I3" s="112"/>
      <c r="J3" s="112"/>
      <c r="K3" s="112"/>
      <c r="L3" s="112"/>
      <c r="M3" s="116"/>
    </row>
    <row r="4" spans="1:14" ht="15.75">
      <c r="A4" s="114" t="s">
        <v>98</v>
      </c>
      <c r="B4" s="112"/>
      <c r="C4" s="112"/>
      <c r="D4" s="112"/>
      <c r="E4" s="112"/>
      <c r="F4" s="115"/>
      <c r="G4" s="115"/>
      <c r="H4" s="112"/>
      <c r="I4" s="112"/>
      <c r="J4" s="112"/>
      <c r="K4" s="112"/>
      <c r="L4" s="112"/>
      <c r="M4" s="112"/>
      <c r="N4" s="136"/>
    </row>
    <row r="5" spans="1:14" ht="12.75" customHeight="1">
      <c r="A5" s="452" t="s">
        <v>388</v>
      </c>
      <c r="B5" s="117"/>
      <c r="C5" s="117"/>
      <c r="D5" s="117"/>
      <c r="E5" s="117"/>
      <c r="F5" s="137"/>
      <c r="G5" s="137"/>
      <c r="H5" s="117"/>
      <c r="I5" s="117"/>
      <c r="J5" s="117"/>
      <c r="K5" s="117"/>
      <c r="L5" s="117"/>
      <c r="M5" s="418" t="s">
        <v>376</v>
      </c>
      <c r="N5" s="117"/>
    </row>
    <row r="6" spans="1:14" s="328" customFormat="1" ht="21.75" customHeight="1">
      <c r="A6" s="388" t="s">
        <v>354</v>
      </c>
      <c r="B6" s="325"/>
      <c r="C6" s="325"/>
      <c r="D6" s="325"/>
      <c r="E6" s="325"/>
      <c r="F6" s="326"/>
      <c r="G6" s="326"/>
      <c r="H6" s="326"/>
      <c r="I6" s="326"/>
      <c r="J6" s="326"/>
      <c r="K6" s="326"/>
      <c r="L6" s="326" t="s">
        <v>355</v>
      </c>
      <c r="M6" s="326"/>
      <c r="N6" s="327"/>
    </row>
    <row r="7" spans="1:17" s="328" customFormat="1" ht="6.75" customHeight="1">
      <c r="A7" s="329"/>
      <c r="B7" s="325"/>
      <c r="C7" s="325"/>
      <c r="D7" s="325"/>
      <c r="E7" s="325"/>
      <c r="F7" s="329"/>
      <c r="G7" s="329"/>
      <c r="H7" s="329"/>
      <c r="I7" s="329"/>
      <c r="J7" s="329"/>
      <c r="K7" s="329"/>
      <c r="L7" s="329"/>
      <c r="M7" s="329"/>
      <c r="Q7" s="328" t="s">
        <v>355</v>
      </c>
    </row>
    <row r="8" spans="1:78" s="328" customFormat="1" ht="21.75" customHeight="1">
      <c r="A8" s="609" t="s">
        <v>381</v>
      </c>
      <c r="B8" s="610"/>
      <c r="C8" s="610"/>
      <c r="D8" s="610"/>
      <c r="E8" s="610"/>
      <c r="F8" s="610"/>
      <c r="G8" s="610"/>
      <c r="H8" s="610"/>
      <c r="I8" s="610"/>
      <c r="J8" s="325"/>
      <c r="K8" s="325"/>
      <c r="L8" s="325"/>
      <c r="M8" s="325"/>
      <c r="N8" s="331"/>
      <c r="O8" s="332"/>
      <c r="S8" s="332"/>
      <c r="T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</row>
    <row r="9" spans="1:72" ht="11.25" customHeight="1">
      <c r="A9" s="308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</row>
    <row r="10" spans="1:72" ht="37.5" customHeight="1">
      <c r="A10" s="138" t="s">
        <v>99</v>
      </c>
      <c r="B10" s="138" t="s">
        <v>100</v>
      </c>
      <c r="C10" s="138" t="s">
        <v>101</v>
      </c>
      <c r="D10" s="138" t="s">
        <v>102</v>
      </c>
      <c r="E10" s="138" t="s">
        <v>103</v>
      </c>
      <c r="F10" s="138" t="s">
        <v>104</v>
      </c>
      <c r="G10" s="139" t="s">
        <v>105</v>
      </c>
      <c r="H10" s="140"/>
      <c r="I10" s="138" t="s">
        <v>106</v>
      </c>
      <c r="J10" s="138" t="s">
        <v>256</v>
      </c>
      <c r="K10" s="172" t="s">
        <v>107</v>
      </c>
      <c r="L10" s="138" t="s">
        <v>108</v>
      </c>
      <c r="M10" s="121" t="s">
        <v>109</v>
      </c>
      <c r="N10" s="141"/>
      <c r="P10" s="119"/>
      <c r="Q10" s="122"/>
      <c r="R10" s="123"/>
      <c r="S10" s="119"/>
      <c r="T10" s="123"/>
      <c r="U10" s="119"/>
      <c r="V10" s="123"/>
      <c r="W10" s="119"/>
      <c r="X10" s="123"/>
      <c r="Y10" s="119"/>
      <c r="Z10" s="123"/>
      <c r="AA10" s="123"/>
      <c r="AB10" s="119"/>
      <c r="AC10" s="119"/>
      <c r="AD10" s="122"/>
      <c r="AE10" s="123"/>
      <c r="AF10" s="123"/>
      <c r="AG10" s="123"/>
      <c r="AH10" s="123"/>
      <c r="AI10" s="122"/>
      <c r="AJ10" s="123"/>
      <c r="AK10" s="123"/>
      <c r="AL10" s="123"/>
      <c r="AM10" s="119"/>
      <c r="AN10" s="122"/>
      <c r="AO10" s="124"/>
      <c r="AP10" s="122"/>
      <c r="AQ10" s="123"/>
      <c r="AR10" s="123"/>
      <c r="AS10" s="123"/>
      <c r="AT10" s="123"/>
      <c r="AU10" s="123"/>
      <c r="AV10" s="123"/>
      <c r="AW10" s="123"/>
      <c r="AX10" s="123"/>
      <c r="AY10" s="119"/>
      <c r="AZ10" s="123"/>
      <c r="BA10" s="123"/>
      <c r="BB10" s="123"/>
      <c r="BC10" s="119"/>
      <c r="BD10" s="123"/>
      <c r="BE10" s="123"/>
      <c r="BF10" s="123"/>
      <c r="BG10" s="123"/>
      <c r="BH10" s="119"/>
      <c r="BI10" s="123"/>
      <c r="BJ10" s="123"/>
      <c r="BK10" s="123"/>
      <c r="BL10" s="123"/>
      <c r="BM10" s="119"/>
      <c r="BN10" s="123"/>
      <c r="BO10" s="123"/>
      <c r="BP10" s="123"/>
      <c r="BQ10" s="123"/>
      <c r="BR10" s="123"/>
      <c r="BS10" s="123"/>
      <c r="BT10" s="122"/>
    </row>
    <row r="11" spans="1:72" ht="14.25" thickBot="1">
      <c r="A11" s="453"/>
      <c r="B11" s="453"/>
      <c r="C11" s="453"/>
      <c r="D11" s="453"/>
      <c r="E11" s="453"/>
      <c r="F11" s="453"/>
      <c r="G11" s="138" t="s">
        <v>110</v>
      </c>
      <c r="H11" s="454" t="s">
        <v>111</v>
      </c>
      <c r="I11" s="453"/>
      <c r="J11" s="453"/>
      <c r="K11" s="453"/>
      <c r="L11" s="453"/>
      <c r="M11" s="138" t="s">
        <v>112</v>
      </c>
      <c r="N11" s="138" t="s">
        <v>113</v>
      </c>
      <c r="P11" s="142"/>
      <c r="Q11" s="119"/>
      <c r="R11" s="142"/>
      <c r="S11" s="142"/>
      <c r="T11" s="119"/>
      <c r="U11" s="142"/>
      <c r="V11" s="142"/>
      <c r="W11" s="142"/>
      <c r="X11" s="142"/>
      <c r="Y11" s="142"/>
      <c r="Z11" s="142"/>
      <c r="AA11" s="142"/>
      <c r="AB11" s="119"/>
      <c r="AC11" s="143"/>
      <c r="AD11" s="119"/>
      <c r="AE11" s="119"/>
      <c r="AF11" s="119"/>
      <c r="AG11" s="142"/>
      <c r="AH11" s="142"/>
      <c r="AI11" s="142"/>
      <c r="AJ11" s="142"/>
      <c r="AK11" s="142"/>
      <c r="AL11" s="142"/>
      <c r="AM11" s="119"/>
      <c r="AN11" s="142"/>
      <c r="AO11" s="142"/>
      <c r="AP11" s="143"/>
      <c r="AQ11" s="142"/>
      <c r="AR11" s="142"/>
      <c r="AS11" s="142"/>
      <c r="AT11" s="119"/>
      <c r="AU11" s="142"/>
      <c r="AV11" s="142"/>
      <c r="AW11" s="142"/>
      <c r="AX11" s="142"/>
      <c r="AY11" s="142"/>
      <c r="AZ11" s="142"/>
      <c r="BA11" s="142"/>
      <c r="BB11" s="142"/>
      <c r="BC11" s="119"/>
      <c r="BD11" s="142"/>
      <c r="BE11" s="142"/>
      <c r="BF11" s="142"/>
      <c r="BG11" s="142"/>
      <c r="BH11" s="119"/>
      <c r="BI11" s="142"/>
      <c r="BJ11" s="142"/>
      <c r="BK11" s="142"/>
      <c r="BL11" s="142"/>
      <c r="BM11" s="119"/>
      <c r="BN11" s="142"/>
      <c r="BO11" s="142"/>
      <c r="BP11" s="142"/>
      <c r="BQ11" s="142"/>
      <c r="BR11" s="119"/>
      <c r="BS11" s="142"/>
      <c r="BT11" s="143"/>
    </row>
    <row r="12" spans="1:72" ht="23.25" customHeight="1" thickBot="1">
      <c r="A12" s="611" t="s">
        <v>383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3"/>
      <c r="P12" s="142"/>
      <c r="Q12" s="119"/>
      <c r="R12" s="142"/>
      <c r="S12" s="142"/>
      <c r="T12" s="119"/>
      <c r="U12" s="142"/>
      <c r="V12" s="142"/>
      <c r="W12" s="142"/>
      <c r="X12" s="142"/>
      <c r="Y12" s="142"/>
      <c r="Z12" s="142"/>
      <c r="AA12" s="142"/>
      <c r="AB12" s="119"/>
      <c r="AC12" s="143"/>
      <c r="AD12" s="119"/>
      <c r="AE12" s="119"/>
      <c r="AF12" s="119"/>
      <c r="AG12" s="142"/>
      <c r="AH12" s="142"/>
      <c r="AI12" s="142"/>
      <c r="AJ12" s="142"/>
      <c r="AK12" s="142"/>
      <c r="AL12" s="142"/>
      <c r="AM12" s="119"/>
      <c r="AN12" s="142"/>
      <c r="AO12" s="142"/>
      <c r="AP12" s="143"/>
      <c r="AQ12" s="142"/>
      <c r="AR12" s="142"/>
      <c r="AS12" s="142"/>
      <c r="AT12" s="119"/>
      <c r="AU12" s="142"/>
      <c r="AV12" s="142"/>
      <c r="AW12" s="142"/>
      <c r="AX12" s="142"/>
      <c r="AY12" s="142"/>
      <c r="AZ12" s="142"/>
      <c r="BA12" s="142"/>
      <c r="BB12" s="142"/>
      <c r="BC12" s="119"/>
      <c r="BD12" s="142"/>
      <c r="BE12" s="142"/>
      <c r="BF12" s="142"/>
      <c r="BG12" s="142"/>
      <c r="BH12" s="119"/>
      <c r="BI12" s="142"/>
      <c r="BJ12" s="142"/>
      <c r="BK12" s="142"/>
      <c r="BL12" s="142"/>
      <c r="BM12" s="119"/>
      <c r="BN12" s="142"/>
      <c r="BO12" s="142"/>
      <c r="BP12" s="142"/>
      <c r="BQ12" s="142"/>
      <c r="BR12" s="119"/>
      <c r="BS12" s="142"/>
      <c r="BT12" s="143"/>
    </row>
    <row r="13" spans="1:72" ht="33" customHeight="1">
      <c r="A13" s="300">
        <v>1</v>
      </c>
      <c r="B13" s="435" t="s">
        <v>368</v>
      </c>
      <c r="C13" s="435" t="s">
        <v>239</v>
      </c>
      <c r="D13" s="435"/>
      <c r="E13" s="436" t="s">
        <v>357</v>
      </c>
      <c r="F13" s="437" t="s">
        <v>369</v>
      </c>
      <c r="G13" s="438" t="s">
        <v>239</v>
      </c>
      <c r="H13" s="441"/>
      <c r="I13" s="439">
        <v>20</v>
      </c>
      <c r="J13" s="439">
        <v>120</v>
      </c>
      <c r="K13" s="440">
        <f>J13*0.985</f>
        <v>118.2</v>
      </c>
      <c r="L13" s="441" t="s">
        <v>358</v>
      </c>
      <c r="M13" s="439">
        <v>1</v>
      </c>
      <c r="N13" s="442"/>
      <c r="P13" s="142"/>
      <c r="Q13" s="119"/>
      <c r="R13" s="142"/>
      <c r="S13" s="142"/>
      <c r="T13" s="119"/>
      <c r="U13" s="142"/>
      <c r="V13" s="142"/>
      <c r="W13" s="142"/>
      <c r="X13" s="142"/>
      <c r="Y13" s="142"/>
      <c r="Z13" s="142"/>
      <c r="AA13" s="142"/>
      <c r="AB13" s="119"/>
      <c r="AC13" s="143"/>
      <c r="AD13" s="119"/>
      <c r="AE13" s="119"/>
      <c r="AF13" s="119"/>
      <c r="AG13" s="142"/>
      <c r="AH13" s="142"/>
      <c r="AI13" s="142"/>
      <c r="AJ13" s="142"/>
      <c r="AK13" s="142"/>
      <c r="AL13" s="142"/>
      <c r="AM13" s="119"/>
      <c r="AN13" s="142"/>
      <c r="AO13" s="142"/>
      <c r="AP13" s="143"/>
      <c r="AQ13" s="142"/>
      <c r="AR13" s="142"/>
      <c r="AS13" s="142"/>
      <c r="AT13" s="119"/>
      <c r="AU13" s="142"/>
      <c r="AV13" s="142"/>
      <c r="AW13" s="142"/>
      <c r="AX13" s="142"/>
      <c r="AY13" s="142"/>
      <c r="AZ13" s="142"/>
      <c r="BA13" s="142"/>
      <c r="BB13" s="142"/>
      <c r="BC13" s="119"/>
      <c r="BD13" s="142"/>
      <c r="BE13" s="142"/>
      <c r="BF13" s="142"/>
      <c r="BG13" s="142"/>
      <c r="BH13" s="119"/>
      <c r="BI13" s="142"/>
      <c r="BJ13" s="142"/>
      <c r="BK13" s="142"/>
      <c r="BL13" s="142"/>
      <c r="BM13" s="119"/>
      <c r="BN13" s="142"/>
      <c r="BO13" s="142"/>
      <c r="BP13" s="142"/>
      <c r="BQ13" s="142"/>
      <c r="BR13" s="119"/>
      <c r="BS13" s="142"/>
      <c r="BT13" s="143"/>
    </row>
    <row r="14" spans="1:72" ht="23.25" customHeight="1">
      <c r="A14" s="300">
        <v>2</v>
      </c>
      <c r="B14" s="435" t="s">
        <v>370</v>
      </c>
      <c r="C14" s="435" t="s">
        <v>239</v>
      </c>
      <c r="D14" s="435"/>
      <c r="E14" s="436" t="s">
        <v>357</v>
      </c>
      <c r="F14" s="437" t="s">
        <v>371</v>
      </c>
      <c r="G14" s="438" t="s">
        <v>239</v>
      </c>
      <c r="H14" s="441"/>
      <c r="I14" s="439">
        <v>20</v>
      </c>
      <c r="J14" s="439">
        <v>250</v>
      </c>
      <c r="K14" s="440">
        <f>J14*0.985</f>
        <v>246.25</v>
      </c>
      <c r="L14" s="441" t="s">
        <v>358</v>
      </c>
      <c r="M14" s="439">
        <v>1</v>
      </c>
      <c r="N14" s="442"/>
      <c r="P14" s="142"/>
      <c r="Q14" s="119"/>
      <c r="R14" s="142"/>
      <c r="S14" s="142"/>
      <c r="T14" s="119"/>
      <c r="U14" s="142"/>
      <c r="V14" s="142"/>
      <c r="W14" s="142"/>
      <c r="X14" s="142"/>
      <c r="Y14" s="142"/>
      <c r="Z14" s="142"/>
      <c r="AA14" s="142"/>
      <c r="AB14" s="119"/>
      <c r="AC14" s="143"/>
      <c r="AD14" s="119"/>
      <c r="AE14" s="119"/>
      <c r="AF14" s="119"/>
      <c r="AG14" s="142"/>
      <c r="AH14" s="142"/>
      <c r="AI14" s="142"/>
      <c r="AJ14" s="142"/>
      <c r="AK14" s="142"/>
      <c r="AL14" s="142"/>
      <c r="AM14" s="119"/>
      <c r="AN14" s="142"/>
      <c r="AO14" s="142"/>
      <c r="AP14" s="143"/>
      <c r="AQ14" s="142"/>
      <c r="AR14" s="142"/>
      <c r="AS14" s="142"/>
      <c r="AT14" s="119"/>
      <c r="AU14" s="142"/>
      <c r="AV14" s="142"/>
      <c r="AW14" s="142"/>
      <c r="AX14" s="142"/>
      <c r="AY14" s="142"/>
      <c r="AZ14" s="142"/>
      <c r="BA14" s="142"/>
      <c r="BB14" s="142"/>
      <c r="BC14" s="119"/>
      <c r="BD14" s="142"/>
      <c r="BE14" s="142"/>
      <c r="BF14" s="142"/>
      <c r="BG14" s="142"/>
      <c r="BH14" s="119"/>
      <c r="BI14" s="142"/>
      <c r="BJ14" s="142"/>
      <c r="BK14" s="142"/>
      <c r="BL14" s="142"/>
      <c r="BM14" s="119"/>
      <c r="BN14" s="142"/>
      <c r="BO14" s="142"/>
      <c r="BP14" s="142"/>
      <c r="BQ14" s="142"/>
      <c r="BR14" s="119"/>
      <c r="BS14" s="142"/>
      <c r="BT14" s="143"/>
    </row>
    <row r="15" spans="1:72" ht="23.25" customHeight="1">
      <c r="A15" s="300">
        <v>3</v>
      </c>
      <c r="B15" s="435" t="s">
        <v>350</v>
      </c>
      <c r="C15" s="435" t="s">
        <v>239</v>
      </c>
      <c r="D15" s="435"/>
      <c r="E15" s="436" t="s">
        <v>357</v>
      </c>
      <c r="F15" s="437" t="s">
        <v>372</v>
      </c>
      <c r="G15" s="438" t="s">
        <v>239</v>
      </c>
      <c r="H15" s="441"/>
      <c r="I15" s="439">
        <v>25</v>
      </c>
      <c r="J15" s="439">
        <v>250</v>
      </c>
      <c r="K15" s="440">
        <f>J15*0.985</f>
        <v>246.25</v>
      </c>
      <c r="L15" s="441" t="s">
        <v>358</v>
      </c>
      <c r="M15" s="439">
        <v>1</v>
      </c>
      <c r="N15" s="442"/>
      <c r="P15" s="142"/>
      <c r="Q15" s="119"/>
      <c r="R15" s="142"/>
      <c r="S15" s="142"/>
      <c r="T15" s="119"/>
      <c r="U15" s="142"/>
      <c r="V15" s="142"/>
      <c r="W15" s="142"/>
      <c r="X15" s="142"/>
      <c r="Y15" s="142"/>
      <c r="Z15" s="142"/>
      <c r="AA15" s="142"/>
      <c r="AB15" s="119"/>
      <c r="AC15" s="143"/>
      <c r="AD15" s="119"/>
      <c r="AE15" s="119"/>
      <c r="AF15" s="119"/>
      <c r="AG15" s="142"/>
      <c r="AH15" s="142"/>
      <c r="AI15" s="142"/>
      <c r="AJ15" s="142"/>
      <c r="AK15" s="142"/>
      <c r="AL15" s="142"/>
      <c r="AM15" s="119"/>
      <c r="AN15" s="142"/>
      <c r="AO15" s="142"/>
      <c r="AP15" s="143"/>
      <c r="AQ15" s="142"/>
      <c r="AR15" s="142"/>
      <c r="AS15" s="142"/>
      <c r="AT15" s="119"/>
      <c r="AU15" s="142"/>
      <c r="AV15" s="142"/>
      <c r="AW15" s="142"/>
      <c r="AX15" s="142"/>
      <c r="AY15" s="142"/>
      <c r="AZ15" s="142"/>
      <c r="BA15" s="142"/>
      <c r="BB15" s="142"/>
      <c r="BC15" s="119"/>
      <c r="BD15" s="142"/>
      <c r="BE15" s="142"/>
      <c r="BF15" s="142"/>
      <c r="BG15" s="142"/>
      <c r="BH15" s="119"/>
      <c r="BI15" s="142"/>
      <c r="BJ15" s="142"/>
      <c r="BK15" s="142"/>
      <c r="BL15" s="142"/>
      <c r="BM15" s="119"/>
      <c r="BN15" s="142"/>
      <c r="BO15" s="142"/>
      <c r="BP15" s="142"/>
      <c r="BQ15" s="142"/>
      <c r="BR15" s="119"/>
      <c r="BS15" s="142"/>
      <c r="BT15" s="143"/>
    </row>
    <row r="16" spans="1:72" ht="34.5" customHeight="1">
      <c r="A16" s="300"/>
      <c r="B16" s="435"/>
      <c r="C16" s="435"/>
      <c r="D16" s="435"/>
      <c r="E16" s="436"/>
      <c r="F16" s="437"/>
      <c r="G16" s="438"/>
      <c r="H16" s="441"/>
      <c r="I16" s="439"/>
      <c r="J16" s="439"/>
      <c r="K16" s="440"/>
      <c r="L16" s="441"/>
      <c r="M16" s="439"/>
      <c r="N16" s="442"/>
      <c r="P16" s="142"/>
      <c r="Q16" s="119"/>
      <c r="R16" s="142"/>
      <c r="S16" s="142"/>
      <c r="T16" s="119"/>
      <c r="U16" s="142"/>
      <c r="V16" s="142"/>
      <c r="W16" s="142"/>
      <c r="X16" s="142"/>
      <c r="Y16" s="142"/>
      <c r="Z16" s="142"/>
      <c r="AA16" s="142"/>
      <c r="AB16" s="119"/>
      <c r="AC16" s="143"/>
      <c r="AD16" s="119"/>
      <c r="AE16" s="119"/>
      <c r="AF16" s="119"/>
      <c r="AG16" s="142"/>
      <c r="AH16" s="142"/>
      <c r="AI16" s="142"/>
      <c r="AJ16" s="142"/>
      <c r="AK16" s="142"/>
      <c r="AL16" s="142"/>
      <c r="AM16" s="119"/>
      <c r="AN16" s="142"/>
      <c r="AO16" s="142"/>
      <c r="AP16" s="143"/>
      <c r="AQ16" s="142"/>
      <c r="AR16" s="142"/>
      <c r="AS16" s="142"/>
      <c r="AT16" s="119"/>
      <c r="AU16" s="142"/>
      <c r="AV16" s="142"/>
      <c r="AW16" s="142"/>
      <c r="AX16" s="142"/>
      <c r="AY16" s="142"/>
      <c r="AZ16" s="142"/>
      <c r="BA16" s="142"/>
      <c r="BB16" s="142"/>
      <c r="BC16" s="119"/>
      <c r="BD16" s="142"/>
      <c r="BE16" s="142"/>
      <c r="BF16" s="142"/>
      <c r="BG16" s="142"/>
      <c r="BH16" s="119"/>
      <c r="BI16" s="142"/>
      <c r="BJ16" s="142"/>
      <c r="BK16" s="142"/>
      <c r="BL16" s="142"/>
      <c r="BM16" s="119"/>
      <c r="BN16" s="142"/>
      <c r="BO16" s="142"/>
      <c r="BP16" s="142"/>
      <c r="BQ16" s="142"/>
      <c r="BR16" s="119"/>
      <c r="BS16" s="142"/>
      <c r="BT16" s="143"/>
    </row>
    <row r="17" spans="1:72" ht="37.5" customHeight="1">
      <c r="A17" s="300"/>
      <c r="B17" s="435"/>
      <c r="C17" s="435"/>
      <c r="D17" s="435"/>
      <c r="E17" s="436"/>
      <c r="F17" s="437"/>
      <c r="G17" s="438"/>
      <c r="H17" s="441"/>
      <c r="I17" s="439"/>
      <c r="J17" s="439"/>
      <c r="K17" s="440"/>
      <c r="L17" s="441"/>
      <c r="M17" s="439"/>
      <c r="N17" s="442"/>
      <c r="P17" s="142"/>
      <c r="Q17" s="119"/>
      <c r="R17" s="142"/>
      <c r="S17" s="142"/>
      <c r="T17" s="119"/>
      <c r="U17" s="142"/>
      <c r="V17" s="142"/>
      <c r="W17" s="142"/>
      <c r="X17" s="142"/>
      <c r="Y17" s="142"/>
      <c r="Z17" s="142"/>
      <c r="AA17" s="142"/>
      <c r="AB17" s="119"/>
      <c r="AC17" s="143"/>
      <c r="AD17" s="119"/>
      <c r="AE17" s="119"/>
      <c r="AF17" s="119"/>
      <c r="AG17" s="142"/>
      <c r="AH17" s="142"/>
      <c r="AI17" s="142"/>
      <c r="AJ17" s="142"/>
      <c r="AK17" s="142"/>
      <c r="AL17" s="142"/>
      <c r="AM17" s="119"/>
      <c r="AN17" s="142"/>
      <c r="AO17" s="142"/>
      <c r="AP17" s="143"/>
      <c r="AQ17" s="142"/>
      <c r="AR17" s="142"/>
      <c r="AS17" s="142"/>
      <c r="AT17" s="119"/>
      <c r="AU17" s="142"/>
      <c r="AV17" s="142"/>
      <c r="AW17" s="142"/>
      <c r="AX17" s="142"/>
      <c r="AY17" s="142"/>
      <c r="AZ17" s="142"/>
      <c r="BA17" s="142"/>
      <c r="BB17" s="142"/>
      <c r="BC17" s="119"/>
      <c r="BD17" s="142"/>
      <c r="BE17" s="142"/>
      <c r="BF17" s="142"/>
      <c r="BG17" s="142"/>
      <c r="BH17" s="119"/>
      <c r="BI17" s="142"/>
      <c r="BJ17" s="142"/>
      <c r="BK17" s="142"/>
      <c r="BL17" s="142"/>
      <c r="BM17" s="119"/>
      <c r="BN17" s="142"/>
      <c r="BO17" s="142"/>
      <c r="BP17" s="142"/>
      <c r="BQ17" s="142"/>
      <c r="BR17" s="119"/>
      <c r="BS17" s="142"/>
      <c r="BT17" s="143"/>
    </row>
    <row r="18" spans="1:72" ht="23.25" customHeight="1">
      <c r="A18" s="300"/>
      <c r="B18" s="435"/>
      <c r="C18" s="435"/>
      <c r="D18" s="435"/>
      <c r="E18" s="436"/>
      <c r="F18" s="437"/>
      <c r="G18" s="438"/>
      <c r="H18" s="441"/>
      <c r="I18" s="439"/>
      <c r="J18" s="439"/>
      <c r="K18" s="440"/>
      <c r="L18" s="441"/>
      <c r="M18" s="439"/>
      <c r="N18" s="442"/>
      <c r="P18" s="142"/>
      <c r="Q18" s="119"/>
      <c r="R18" s="142"/>
      <c r="S18" s="142"/>
      <c r="T18" s="119"/>
      <c r="U18" s="142"/>
      <c r="V18" s="142"/>
      <c r="W18" s="142"/>
      <c r="X18" s="142"/>
      <c r="Y18" s="142"/>
      <c r="Z18" s="142"/>
      <c r="AA18" s="142"/>
      <c r="AB18" s="119"/>
      <c r="AC18" s="143"/>
      <c r="AD18" s="119"/>
      <c r="AE18" s="119"/>
      <c r="AF18" s="119"/>
      <c r="AG18" s="142"/>
      <c r="AH18" s="142"/>
      <c r="AI18" s="142"/>
      <c r="AJ18" s="142"/>
      <c r="AK18" s="142"/>
      <c r="AL18" s="142"/>
      <c r="AM18" s="119"/>
      <c r="AN18" s="142"/>
      <c r="AO18" s="142"/>
      <c r="AP18" s="143"/>
      <c r="AQ18" s="142"/>
      <c r="AR18" s="142"/>
      <c r="AS18" s="142"/>
      <c r="AT18" s="119"/>
      <c r="AU18" s="142"/>
      <c r="AV18" s="142"/>
      <c r="AW18" s="142"/>
      <c r="AX18" s="142"/>
      <c r="AY18" s="142"/>
      <c r="AZ18" s="142"/>
      <c r="BA18" s="142"/>
      <c r="BB18" s="142"/>
      <c r="BC18" s="119"/>
      <c r="BD18" s="142"/>
      <c r="BE18" s="142"/>
      <c r="BF18" s="142"/>
      <c r="BG18" s="142"/>
      <c r="BH18" s="119"/>
      <c r="BI18" s="142"/>
      <c r="BJ18" s="142"/>
      <c r="BK18" s="142"/>
      <c r="BL18" s="142"/>
      <c r="BM18" s="119"/>
      <c r="BN18" s="142"/>
      <c r="BO18" s="142"/>
      <c r="BP18" s="142"/>
      <c r="BQ18" s="142"/>
      <c r="BR18" s="119"/>
      <c r="BS18" s="142"/>
      <c r="BT18" s="143"/>
    </row>
    <row r="19" spans="1:72" ht="23.25" customHeight="1">
      <c r="A19" s="300"/>
      <c r="B19" s="435"/>
      <c r="C19" s="435"/>
      <c r="D19" s="435"/>
      <c r="E19" s="436"/>
      <c r="F19" s="437"/>
      <c r="G19" s="438"/>
      <c r="H19" s="441"/>
      <c r="I19" s="439"/>
      <c r="J19" s="439"/>
      <c r="K19" s="440"/>
      <c r="L19" s="441"/>
      <c r="M19" s="439"/>
      <c r="N19" s="442"/>
      <c r="P19" s="142"/>
      <c r="Q19" s="119"/>
      <c r="R19" s="142"/>
      <c r="S19" s="142"/>
      <c r="T19" s="119"/>
      <c r="U19" s="142"/>
      <c r="V19" s="142"/>
      <c r="W19" s="142"/>
      <c r="X19" s="142"/>
      <c r="Y19" s="142"/>
      <c r="Z19" s="142"/>
      <c r="AA19" s="142"/>
      <c r="AB19" s="119"/>
      <c r="AC19" s="143"/>
      <c r="AD19" s="119"/>
      <c r="AE19" s="119"/>
      <c r="AF19" s="119"/>
      <c r="AG19" s="142"/>
      <c r="AH19" s="142"/>
      <c r="AI19" s="142"/>
      <c r="AJ19" s="142"/>
      <c r="AK19" s="142"/>
      <c r="AL19" s="142"/>
      <c r="AM19" s="119"/>
      <c r="AN19" s="142"/>
      <c r="AO19" s="142"/>
      <c r="AP19" s="143"/>
      <c r="AQ19" s="142"/>
      <c r="AR19" s="142"/>
      <c r="AS19" s="142"/>
      <c r="AT19" s="119"/>
      <c r="AU19" s="142"/>
      <c r="AV19" s="142"/>
      <c r="AW19" s="142"/>
      <c r="AX19" s="142"/>
      <c r="AY19" s="142"/>
      <c r="AZ19" s="142"/>
      <c r="BA19" s="142"/>
      <c r="BB19" s="142"/>
      <c r="BC19" s="119"/>
      <c r="BD19" s="142"/>
      <c r="BE19" s="142"/>
      <c r="BF19" s="142"/>
      <c r="BG19" s="142"/>
      <c r="BH19" s="119"/>
      <c r="BI19" s="142"/>
      <c r="BJ19" s="142"/>
      <c r="BK19" s="142"/>
      <c r="BL19" s="142"/>
      <c r="BM19" s="119"/>
      <c r="BN19" s="142"/>
      <c r="BO19" s="142"/>
      <c r="BP19" s="142"/>
      <c r="BQ19" s="142"/>
      <c r="BR19" s="119"/>
      <c r="BS19" s="142"/>
      <c r="BT19" s="143"/>
    </row>
    <row r="20" spans="1:72" ht="23.25" customHeight="1">
      <c r="A20" s="300"/>
      <c r="B20" s="435"/>
      <c r="C20" s="435"/>
      <c r="D20" s="435"/>
      <c r="E20" s="436"/>
      <c r="F20" s="437"/>
      <c r="G20" s="438"/>
      <c r="H20" s="441"/>
      <c r="I20" s="439"/>
      <c r="J20" s="439"/>
      <c r="K20" s="440"/>
      <c r="L20" s="441"/>
      <c r="M20" s="439"/>
      <c r="N20" s="442"/>
      <c r="P20" s="142"/>
      <c r="Q20" s="119"/>
      <c r="R20" s="142"/>
      <c r="S20" s="142"/>
      <c r="T20" s="119"/>
      <c r="U20" s="142"/>
      <c r="V20" s="142"/>
      <c r="W20" s="142"/>
      <c r="X20" s="142"/>
      <c r="Y20" s="142"/>
      <c r="Z20" s="142"/>
      <c r="AA20" s="142"/>
      <c r="AB20" s="119"/>
      <c r="AC20" s="143"/>
      <c r="AD20" s="119"/>
      <c r="AE20" s="119"/>
      <c r="AF20" s="119"/>
      <c r="AG20" s="142"/>
      <c r="AH20" s="142"/>
      <c r="AI20" s="142"/>
      <c r="AJ20" s="142"/>
      <c r="AK20" s="142"/>
      <c r="AL20" s="142"/>
      <c r="AM20" s="119"/>
      <c r="AN20" s="142"/>
      <c r="AO20" s="142"/>
      <c r="AP20" s="143"/>
      <c r="AQ20" s="142"/>
      <c r="AR20" s="142"/>
      <c r="AS20" s="142"/>
      <c r="AT20" s="119"/>
      <c r="AU20" s="142"/>
      <c r="AV20" s="142"/>
      <c r="AW20" s="142"/>
      <c r="AX20" s="142"/>
      <c r="AY20" s="142"/>
      <c r="AZ20" s="142"/>
      <c r="BA20" s="142"/>
      <c r="BB20" s="142"/>
      <c r="BC20" s="119"/>
      <c r="BD20" s="142"/>
      <c r="BE20" s="142"/>
      <c r="BF20" s="142"/>
      <c r="BG20" s="142"/>
      <c r="BH20" s="119"/>
      <c r="BI20" s="142"/>
      <c r="BJ20" s="142"/>
      <c r="BK20" s="142"/>
      <c r="BL20" s="142"/>
      <c r="BM20" s="119"/>
      <c r="BN20" s="142"/>
      <c r="BO20" s="142"/>
      <c r="BP20" s="142"/>
      <c r="BQ20" s="142"/>
      <c r="BR20" s="119"/>
      <c r="BS20" s="142"/>
      <c r="BT20" s="143"/>
    </row>
    <row r="21" spans="1:72" ht="23.25" customHeight="1">
      <c r="A21" s="300"/>
      <c r="B21" s="435"/>
      <c r="C21" s="435"/>
      <c r="D21" s="435"/>
      <c r="E21" s="436"/>
      <c r="F21" s="437"/>
      <c r="G21" s="438"/>
      <c r="H21" s="441"/>
      <c r="I21" s="439"/>
      <c r="J21" s="439"/>
      <c r="K21" s="440"/>
      <c r="L21" s="441"/>
      <c r="M21" s="439"/>
      <c r="N21" s="442"/>
      <c r="P21" s="142"/>
      <c r="Q21" s="119"/>
      <c r="R21" s="142"/>
      <c r="S21" s="142"/>
      <c r="T21" s="119"/>
      <c r="U21" s="142"/>
      <c r="V21" s="142"/>
      <c r="W21" s="142"/>
      <c r="X21" s="142"/>
      <c r="Y21" s="142"/>
      <c r="Z21" s="142"/>
      <c r="AA21" s="142"/>
      <c r="AB21" s="119"/>
      <c r="AC21" s="143"/>
      <c r="AD21" s="119"/>
      <c r="AE21" s="119"/>
      <c r="AF21" s="119"/>
      <c r="AG21" s="142"/>
      <c r="AH21" s="142"/>
      <c r="AI21" s="142"/>
      <c r="AJ21" s="142"/>
      <c r="AK21" s="142"/>
      <c r="AL21" s="142"/>
      <c r="AM21" s="119"/>
      <c r="AN21" s="142"/>
      <c r="AO21" s="142"/>
      <c r="AP21" s="143"/>
      <c r="AQ21" s="142"/>
      <c r="AR21" s="142"/>
      <c r="AS21" s="142"/>
      <c r="AT21" s="119"/>
      <c r="AU21" s="142"/>
      <c r="AV21" s="142"/>
      <c r="AW21" s="142"/>
      <c r="AX21" s="142"/>
      <c r="AY21" s="142"/>
      <c r="AZ21" s="142"/>
      <c r="BA21" s="142"/>
      <c r="BB21" s="142"/>
      <c r="BC21" s="119"/>
      <c r="BD21" s="142"/>
      <c r="BE21" s="142"/>
      <c r="BF21" s="142"/>
      <c r="BG21" s="142"/>
      <c r="BH21" s="119"/>
      <c r="BI21" s="142"/>
      <c r="BJ21" s="142"/>
      <c r="BK21" s="142"/>
      <c r="BL21" s="142"/>
      <c r="BM21" s="119"/>
      <c r="BN21" s="142"/>
      <c r="BO21" s="142"/>
      <c r="BP21" s="142"/>
      <c r="BQ21" s="142"/>
      <c r="BR21" s="119"/>
      <c r="BS21" s="142"/>
      <c r="BT21" s="143"/>
    </row>
    <row r="22" spans="1:72" ht="23.25" customHeight="1">
      <c r="A22" s="300"/>
      <c r="B22" s="435"/>
      <c r="C22" s="435"/>
      <c r="D22" s="435"/>
      <c r="E22" s="436"/>
      <c r="F22" s="437"/>
      <c r="G22" s="438"/>
      <c r="H22" s="441"/>
      <c r="I22" s="439"/>
      <c r="J22" s="439"/>
      <c r="K22" s="440"/>
      <c r="L22" s="441"/>
      <c r="M22" s="439"/>
      <c r="N22" s="442"/>
      <c r="P22" s="142"/>
      <c r="Q22" s="119"/>
      <c r="R22" s="142"/>
      <c r="S22" s="142"/>
      <c r="T22" s="119"/>
      <c r="U22" s="142"/>
      <c r="V22" s="142"/>
      <c r="W22" s="142"/>
      <c r="X22" s="142"/>
      <c r="Y22" s="142"/>
      <c r="Z22" s="142"/>
      <c r="AA22" s="142"/>
      <c r="AB22" s="119"/>
      <c r="AC22" s="143"/>
      <c r="AD22" s="119"/>
      <c r="AE22" s="119"/>
      <c r="AF22" s="119"/>
      <c r="AG22" s="142"/>
      <c r="AH22" s="142"/>
      <c r="AI22" s="142"/>
      <c r="AJ22" s="142"/>
      <c r="AK22" s="142"/>
      <c r="AL22" s="142"/>
      <c r="AM22" s="119"/>
      <c r="AN22" s="142"/>
      <c r="AO22" s="142"/>
      <c r="AP22" s="143"/>
      <c r="AQ22" s="142"/>
      <c r="AR22" s="142"/>
      <c r="AS22" s="142"/>
      <c r="AT22" s="119"/>
      <c r="AU22" s="142"/>
      <c r="AV22" s="142"/>
      <c r="AW22" s="142"/>
      <c r="AX22" s="142"/>
      <c r="AY22" s="142"/>
      <c r="AZ22" s="142"/>
      <c r="BA22" s="142"/>
      <c r="BB22" s="142"/>
      <c r="BC22" s="119"/>
      <c r="BD22" s="142"/>
      <c r="BE22" s="142"/>
      <c r="BF22" s="142"/>
      <c r="BG22" s="142"/>
      <c r="BH22" s="119"/>
      <c r="BI22" s="142"/>
      <c r="BJ22" s="142"/>
      <c r="BK22" s="142"/>
      <c r="BL22" s="142"/>
      <c r="BM22" s="119"/>
      <c r="BN22" s="142"/>
      <c r="BO22" s="142"/>
      <c r="BP22" s="142"/>
      <c r="BQ22" s="142"/>
      <c r="BR22" s="119"/>
      <c r="BS22" s="142"/>
      <c r="BT22" s="143"/>
    </row>
    <row r="23" spans="1:72" ht="30.75" customHeight="1">
      <c r="A23" s="300"/>
      <c r="B23" s="435"/>
      <c r="C23" s="435"/>
      <c r="D23" s="435"/>
      <c r="E23" s="436"/>
      <c r="F23" s="437"/>
      <c r="G23" s="438"/>
      <c r="H23" s="441"/>
      <c r="I23" s="439"/>
      <c r="J23" s="439"/>
      <c r="K23" s="440"/>
      <c r="L23" s="441"/>
      <c r="M23" s="439"/>
      <c r="N23" s="442"/>
      <c r="P23" s="142"/>
      <c r="Q23" s="119"/>
      <c r="R23" s="142"/>
      <c r="S23" s="142"/>
      <c r="T23" s="119"/>
      <c r="U23" s="142"/>
      <c r="V23" s="142"/>
      <c r="W23" s="142"/>
      <c r="X23" s="142"/>
      <c r="Y23" s="142"/>
      <c r="Z23" s="142"/>
      <c r="AA23" s="142"/>
      <c r="AB23" s="119"/>
      <c r="AC23" s="143"/>
      <c r="AD23" s="119"/>
      <c r="AE23" s="119"/>
      <c r="AF23" s="119"/>
      <c r="AG23" s="142"/>
      <c r="AH23" s="142"/>
      <c r="AI23" s="142"/>
      <c r="AJ23" s="142"/>
      <c r="AK23" s="142"/>
      <c r="AL23" s="142"/>
      <c r="AM23" s="119"/>
      <c r="AN23" s="142"/>
      <c r="AO23" s="142"/>
      <c r="AP23" s="143"/>
      <c r="AQ23" s="142"/>
      <c r="AR23" s="142"/>
      <c r="AS23" s="142"/>
      <c r="AT23" s="119"/>
      <c r="AU23" s="142"/>
      <c r="AV23" s="142"/>
      <c r="AW23" s="142"/>
      <c r="AX23" s="142"/>
      <c r="AY23" s="142"/>
      <c r="AZ23" s="142"/>
      <c r="BA23" s="142"/>
      <c r="BB23" s="142"/>
      <c r="BC23" s="119"/>
      <c r="BD23" s="142"/>
      <c r="BE23" s="142"/>
      <c r="BF23" s="142"/>
      <c r="BG23" s="142"/>
      <c r="BH23" s="119"/>
      <c r="BI23" s="142"/>
      <c r="BJ23" s="142"/>
      <c r="BK23" s="142"/>
      <c r="BL23" s="142"/>
      <c r="BM23" s="119"/>
      <c r="BN23" s="142"/>
      <c r="BO23" s="142"/>
      <c r="BP23" s="142"/>
      <c r="BQ23" s="142"/>
      <c r="BR23" s="119"/>
      <c r="BS23" s="142"/>
      <c r="BT23" s="143"/>
    </row>
    <row r="24" spans="1:72" ht="43.5" customHeight="1">
      <c r="A24" s="300"/>
      <c r="B24" s="435"/>
      <c r="C24" s="435"/>
      <c r="D24" s="435"/>
      <c r="E24" s="436"/>
      <c r="F24" s="437"/>
      <c r="G24" s="438"/>
      <c r="H24" s="441"/>
      <c r="I24" s="439"/>
      <c r="J24" s="439"/>
      <c r="K24" s="440"/>
      <c r="L24" s="441"/>
      <c r="M24" s="439"/>
      <c r="N24" s="442"/>
      <c r="P24" s="142"/>
      <c r="Q24" s="119"/>
      <c r="R24" s="142"/>
      <c r="S24" s="142"/>
      <c r="T24" s="119"/>
      <c r="U24" s="142"/>
      <c r="V24" s="142"/>
      <c r="W24" s="142"/>
      <c r="X24" s="142"/>
      <c r="Y24" s="142"/>
      <c r="Z24" s="142"/>
      <c r="AA24" s="142"/>
      <c r="AB24" s="119"/>
      <c r="AC24" s="143"/>
      <c r="AD24" s="119"/>
      <c r="AE24" s="119"/>
      <c r="AF24" s="119"/>
      <c r="AG24" s="142"/>
      <c r="AH24" s="142"/>
      <c r="AI24" s="142"/>
      <c r="AJ24" s="142"/>
      <c r="AK24" s="142"/>
      <c r="AL24" s="142"/>
      <c r="AM24" s="119"/>
      <c r="AN24" s="142"/>
      <c r="AO24" s="142"/>
      <c r="AP24" s="143"/>
      <c r="AQ24" s="142"/>
      <c r="AR24" s="142"/>
      <c r="AS24" s="142"/>
      <c r="AT24" s="119"/>
      <c r="AU24" s="142"/>
      <c r="AV24" s="142"/>
      <c r="AW24" s="142"/>
      <c r="AX24" s="142"/>
      <c r="AY24" s="142"/>
      <c r="AZ24" s="142"/>
      <c r="BA24" s="142"/>
      <c r="BB24" s="142"/>
      <c r="BC24" s="119"/>
      <c r="BD24" s="142"/>
      <c r="BE24" s="142"/>
      <c r="BF24" s="142"/>
      <c r="BG24" s="142"/>
      <c r="BH24" s="119"/>
      <c r="BI24" s="142"/>
      <c r="BJ24" s="142"/>
      <c r="BK24" s="142"/>
      <c r="BL24" s="142"/>
      <c r="BM24" s="119"/>
      <c r="BN24" s="142"/>
      <c r="BO24" s="142"/>
      <c r="BP24" s="142"/>
      <c r="BQ24" s="142"/>
      <c r="BR24" s="119"/>
      <c r="BS24" s="142"/>
      <c r="BT24" s="143"/>
    </row>
    <row r="25" spans="1:72" ht="23.25" customHeight="1">
      <c r="A25" s="300"/>
      <c r="B25" s="435"/>
      <c r="C25" s="435"/>
      <c r="D25" s="435"/>
      <c r="E25" s="436"/>
      <c r="F25" s="437"/>
      <c r="G25" s="438"/>
      <c r="H25" s="441"/>
      <c r="I25" s="439"/>
      <c r="J25" s="439"/>
      <c r="K25" s="440"/>
      <c r="L25" s="441"/>
      <c r="M25" s="439"/>
      <c r="N25" s="442"/>
      <c r="P25" s="142"/>
      <c r="Q25" s="119"/>
      <c r="R25" s="142"/>
      <c r="S25" s="142"/>
      <c r="T25" s="119"/>
      <c r="U25" s="142"/>
      <c r="V25" s="142"/>
      <c r="W25" s="142"/>
      <c r="X25" s="142"/>
      <c r="Y25" s="142"/>
      <c r="Z25" s="142"/>
      <c r="AA25" s="142"/>
      <c r="AB25" s="119"/>
      <c r="AC25" s="143"/>
      <c r="AD25" s="119"/>
      <c r="AE25" s="119"/>
      <c r="AF25" s="119"/>
      <c r="AG25" s="142"/>
      <c r="AH25" s="142"/>
      <c r="AI25" s="142"/>
      <c r="AJ25" s="142"/>
      <c r="AK25" s="142"/>
      <c r="AL25" s="142"/>
      <c r="AM25" s="119"/>
      <c r="AN25" s="142"/>
      <c r="AO25" s="142"/>
      <c r="AP25" s="143"/>
      <c r="AQ25" s="142"/>
      <c r="AR25" s="142"/>
      <c r="AS25" s="142"/>
      <c r="AT25" s="119"/>
      <c r="AU25" s="142"/>
      <c r="AV25" s="142"/>
      <c r="AW25" s="142"/>
      <c r="AX25" s="142"/>
      <c r="AY25" s="142"/>
      <c r="AZ25" s="142"/>
      <c r="BA25" s="142"/>
      <c r="BB25" s="142"/>
      <c r="BC25" s="119"/>
      <c r="BD25" s="142"/>
      <c r="BE25" s="142"/>
      <c r="BF25" s="142"/>
      <c r="BG25" s="142"/>
      <c r="BH25" s="119"/>
      <c r="BI25" s="142"/>
      <c r="BJ25" s="142"/>
      <c r="BK25" s="142"/>
      <c r="BL25" s="142"/>
      <c r="BM25" s="119"/>
      <c r="BN25" s="142"/>
      <c r="BO25" s="142"/>
      <c r="BP25" s="142"/>
      <c r="BQ25" s="142"/>
      <c r="BR25" s="119"/>
      <c r="BS25" s="142"/>
      <c r="BT25" s="143"/>
    </row>
    <row r="26" spans="1:72" ht="23.25" customHeight="1">
      <c r="A26" s="300"/>
      <c r="B26" s="435"/>
      <c r="C26" s="435"/>
      <c r="D26" s="435"/>
      <c r="E26" s="436"/>
      <c r="F26" s="437"/>
      <c r="G26" s="438"/>
      <c r="H26" s="441"/>
      <c r="I26" s="439"/>
      <c r="J26" s="439"/>
      <c r="K26" s="440"/>
      <c r="L26" s="441"/>
      <c r="M26" s="439"/>
      <c r="N26" s="442"/>
      <c r="P26" s="142"/>
      <c r="Q26" s="119"/>
      <c r="R26" s="142"/>
      <c r="S26" s="142"/>
      <c r="T26" s="119"/>
      <c r="U26" s="142"/>
      <c r="V26" s="142"/>
      <c r="W26" s="142"/>
      <c r="X26" s="142"/>
      <c r="Y26" s="142"/>
      <c r="Z26" s="142"/>
      <c r="AA26" s="142"/>
      <c r="AB26" s="119"/>
      <c r="AC26" s="143"/>
      <c r="AD26" s="119"/>
      <c r="AE26" s="119"/>
      <c r="AF26" s="119"/>
      <c r="AG26" s="142"/>
      <c r="AH26" s="142"/>
      <c r="AI26" s="142"/>
      <c r="AJ26" s="142"/>
      <c r="AK26" s="142"/>
      <c r="AL26" s="142"/>
      <c r="AM26" s="119"/>
      <c r="AN26" s="142"/>
      <c r="AO26" s="142"/>
      <c r="AP26" s="143"/>
      <c r="AQ26" s="142"/>
      <c r="AR26" s="142"/>
      <c r="AS26" s="142"/>
      <c r="AT26" s="119"/>
      <c r="AU26" s="142"/>
      <c r="AV26" s="142"/>
      <c r="AW26" s="142"/>
      <c r="AX26" s="142"/>
      <c r="AY26" s="142"/>
      <c r="AZ26" s="142"/>
      <c r="BA26" s="142"/>
      <c r="BB26" s="142"/>
      <c r="BC26" s="119"/>
      <c r="BD26" s="142"/>
      <c r="BE26" s="142"/>
      <c r="BF26" s="142"/>
      <c r="BG26" s="142"/>
      <c r="BH26" s="119"/>
      <c r="BI26" s="142"/>
      <c r="BJ26" s="142"/>
      <c r="BK26" s="142"/>
      <c r="BL26" s="142"/>
      <c r="BM26" s="119"/>
      <c r="BN26" s="142"/>
      <c r="BO26" s="142"/>
      <c r="BP26" s="142"/>
      <c r="BQ26" s="142"/>
      <c r="BR26" s="119"/>
      <c r="BS26" s="142"/>
      <c r="BT26" s="143"/>
    </row>
    <row r="27" spans="1:72" ht="43.5" customHeight="1">
      <c r="A27" s="300"/>
      <c r="B27" s="435"/>
      <c r="C27" s="435"/>
      <c r="D27" s="435"/>
      <c r="E27" s="436"/>
      <c r="F27" s="437"/>
      <c r="G27" s="438"/>
      <c r="H27" s="441"/>
      <c r="I27" s="439"/>
      <c r="J27" s="439"/>
      <c r="K27" s="440"/>
      <c r="L27" s="441"/>
      <c r="M27" s="439"/>
      <c r="N27" s="442"/>
      <c r="P27" s="142"/>
      <c r="Q27" s="119"/>
      <c r="R27" s="142"/>
      <c r="S27" s="142"/>
      <c r="T27" s="119"/>
      <c r="U27" s="142"/>
      <c r="V27" s="142"/>
      <c r="W27" s="142"/>
      <c r="X27" s="142"/>
      <c r="Y27" s="142"/>
      <c r="Z27" s="142"/>
      <c r="AA27" s="142"/>
      <c r="AB27" s="119"/>
      <c r="AC27" s="143"/>
      <c r="AD27" s="119"/>
      <c r="AE27" s="119"/>
      <c r="AF27" s="119"/>
      <c r="AG27" s="142"/>
      <c r="AH27" s="142"/>
      <c r="AI27" s="142"/>
      <c r="AJ27" s="142"/>
      <c r="AK27" s="142"/>
      <c r="AL27" s="142"/>
      <c r="AM27" s="119"/>
      <c r="AN27" s="142"/>
      <c r="AO27" s="142"/>
      <c r="AP27" s="143"/>
      <c r="AQ27" s="142"/>
      <c r="AR27" s="142"/>
      <c r="AS27" s="142"/>
      <c r="AT27" s="119"/>
      <c r="AU27" s="142"/>
      <c r="AV27" s="142"/>
      <c r="AW27" s="142"/>
      <c r="AX27" s="142"/>
      <c r="AY27" s="142"/>
      <c r="AZ27" s="142"/>
      <c r="BA27" s="142"/>
      <c r="BB27" s="142"/>
      <c r="BC27" s="119"/>
      <c r="BD27" s="142"/>
      <c r="BE27" s="142"/>
      <c r="BF27" s="142"/>
      <c r="BG27" s="142"/>
      <c r="BH27" s="119"/>
      <c r="BI27" s="142"/>
      <c r="BJ27" s="142"/>
      <c r="BK27" s="142"/>
      <c r="BL27" s="142"/>
      <c r="BM27" s="119"/>
      <c r="BN27" s="142"/>
      <c r="BO27" s="142"/>
      <c r="BP27" s="142"/>
      <c r="BQ27" s="142"/>
      <c r="BR27" s="119"/>
      <c r="BS27" s="142"/>
      <c r="BT27" s="143"/>
    </row>
    <row r="28" spans="1:72" ht="33" customHeight="1">
      <c r="A28" s="300"/>
      <c r="B28" s="435"/>
      <c r="C28" s="435"/>
      <c r="D28" s="435"/>
      <c r="E28" s="436"/>
      <c r="F28" s="437"/>
      <c r="G28" s="438"/>
      <c r="H28" s="441"/>
      <c r="I28" s="439"/>
      <c r="J28" s="439"/>
      <c r="K28" s="440"/>
      <c r="L28" s="441"/>
      <c r="M28" s="439"/>
      <c r="N28" s="442"/>
      <c r="P28" s="142"/>
      <c r="Q28" s="119"/>
      <c r="R28" s="142"/>
      <c r="S28" s="142"/>
      <c r="T28" s="119"/>
      <c r="U28" s="142"/>
      <c r="V28" s="142"/>
      <c r="W28" s="142"/>
      <c r="X28" s="142"/>
      <c r="Y28" s="142"/>
      <c r="Z28" s="142"/>
      <c r="AA28" s="142"/>
      <c r="AB28" s="119"/>
      <c r="AC28" s="143"/>
      <c r="AD28" s="119"/>
      <c r="AE28" s="119"/>
      <c r="AF28" s="119"/>
      <c r="AG28" s="142"/>
      <c r="AH28" s="142"/>
      <c r="AI28" s="142"/>
      <c r="AJ28" s="142"/>
      <c r="AK28" s="142"/>
      <c r="AL28" s="142"/>
      <c r="AM28" s="119"/>
      <c r="AN28" s="142"/>
      <c r="AO28" s="142"/>
      <c r="AP28" s="143"/>
      <c r="AQ28" s="142"/>
      <c r="AR28" s="142"/>
      <c r="AS28" s="142"/>
      <c r="AT28" s="119"/>
      <c r="AU28" s="142"/>
      <c r="AV28" s="142"/>
      <c r="AW28" s="142"/>
      <c r="AX28" s="142"/>
      <c r="AY28" s="142"/>
      <c r="AZ28" s="142"/>
      <c r="BA28" s="142"/>
      <c r="BB28" s="142"/>
      <c r="BC28" s="119"/>
      <c r="BD28" s="142"/>
      <c r="BE28" s="142"/>
      <c r="BF28" s="142"/>
      <c r="BG28" s="142"/>
      <c r="BH28" s="119"/>
      <c r="BI28" s="142"/>
      <c r="BJ28" s="142"/>
      <c r="BK28" s="142"/>
      <c r="BL28" s="142"/>
      <c r="BM28" s="119"/>
      <c r="BN28" s="142"/>
      <c r="BO28" s="142"/>
      <c r="BP28" s="142"/>
      <c r="BQ28" s="142"/>
      <c r="BR28" s="119"/>
      <c r="BS28" s="142"/>
      <c r="BT28" s="143"/>
    </row>
    <row r="29" spans="1:72" ht="23.25" customHeight="1">
      <c r="A29" s="300"/>
      <c r="B29" s="435"/>
      <c r="C29" s="435"/>
      <c r="D29" s="435"/>
      <c r="E29" s="436"/>
      <c r="F29" s="437"/>
      <c r="G29" s="438"/>
      <c r="H29" s="441"/>
      <c r="I29" s="439"/>
      <c r="J29" s="439"/>
      <c r="K29" s="440"/>
      <c r="L29" s="441"/>
      <c r="M29" s="439"/>
      <c r="N29" s="442"/>
      <c r="P29" s="142"/>
      <c r="Q29" s="119"/>
      <c r="R29" s="142"/>
      <c r="S29" s="142"/>
      <c r="T29" s="119"/>
      <c r="U29" s="142"/>
      <c r="V29" s="142"/>
      <c r="W29" s="142"/>
      <c r="X29" s="142"/>
      <c r="Y29" s="142"/>
      <c r="Z29" s="142"/>
      <c r="AA29" s="142"/>
      <c r="AB29" s="119"/>
      <c r="AC29" s="143"/>
      <c r="AD29" s="119"/>
      <c r="AE29" s="119"/>
      <c r="AF29" s="119"/>
      <c r="AG29" s="142"/>
      <c r="AH29" s="142"/>
      <c r="AI29" s="142"/>
      <c r="AJ29" s="142"/>
      <c r="AK29" s="142"/>
      <c r="AL29" s="142"/>
      <c r="AM29" s="119"/>
      <c r="AN29" s="142"/>
      <c r="AO29" s="142"/>
      <c r="AP29" s="143"/>
      <c r="AQ29" s="142"/>
      <c r="AR29" s="142"/>
      <c r="AS29" s="142"/>
      <c r="AT29" s="119"/>
      <c r="AU29" s="142"/>
      <c r="AV29" s="142"/>
      <c r="AW29" s="142"/>
      <c r="AX29" s="142"/>
      <c r="AY29" s="142"/>
      <c r="AZ29" s="142"/>
      <c r="BA29" s="142"/>
      <c r="BB29" s="142"/>
      <c r="BC29" s="119"/>
      <c r="BD29" s="142"/>
      <c r="BE29" s="142"/>
      <c r="BF29" s="142"/>
      <c r="BG29" s="142"/>
      <c r="BH29" s="119"/>
      <c r="BI29" s="142"/>
      <c r="BJ29" s="142"/>
      <c r="BK29" s="142"/>
      <c r="BL29" s="142"/>
      <c r="BM29" s="119"/>
      <c r="BN29" s="142"/>
      <c r="BO29" s="142"/>
      <c r="BP29" s="142"/>
      <c r="BQ29" s="142"/>
      <c r="BR29" s="119"/>
      <c r="BS29" s="142"/>
      <c r="BT29" s="143"/>
    </row>
    <row r="30" spans="1:72" ht="23.25" customHeight="1">
      <c r="A30" s="300"/>
      <c r="B30" s="435"/>
      <c r="C30" s="435"/>
      <c r="D30" s="435"/>
      <c r="E30" s="436"/>
      <c r="F30" s="437"/>
      <c r="G30" s="438"/>
      <c r="H30" s="441"/>
      <c r="I30" s="439"/>
      <c r="J30" s="439"/>
      <c r="K30" s="440"/>
      <c r="L30" s="441"/>
      <c r="M30" s="439"/>
      <c r="N30" s="442"/>
      <c r="P30" s="142"/>
      <c r="Q30" s="119"/>
      <c r="R30" s="142"/>
      <c r="S30" s="142"/>
      <c r="T30" s="119"/>
      <c r="U30" s="142"/>
      <c r="V30" s="142"/>
      <c r="W30" s="142"/>
      <c r="X30" s="142"/>
      <c r="Y30" s="142"/>
      <c r="Z30" s="142"/>
      <c r="AA30" s="142"/>
      <c r="AB30" s="119"/>
      <c r="AC30" s="143"/>
      <c r="AD30" s="119"/>
      <c r="AE30" s="119"/>
      <c r="AF30" s="119"/>
      <c r="AG30" s="142"/>
      <c r="AH30" s="142"/>
      <c r="AI30" s="142"/>
      <c r="AJ30" s="142"/>
      <c r="AK30" s="142"/>
      <c r="AL30" s="142"/>
      <c r="AM30" s="119"/>
      <c r="AN30" s="142"/>
      <c r="AO30" s="142"/>
      <c r="AP30" s="143"/>
      <c r="AQ30" s="142"/>
      <c r="AR30" s="142"/>
      <c r="AS30" s="142"/>
      <c r="AT30" s="119"/>
      <c r="AU30" s="142"/>
      <c r="AV30" s="142"/>
      <c r="AW30" s="142"/>
      <c r="AX30" s="142"/>
      <c r="AY30" s="142"/>
      <c r="AZ30" s="142"/>
      <c r="BA30" s="142"/>
      <c r="BB30" s="142"/>
      <c r="BC30" s="119"/>
      <c r="BD30" s="142"/>
      <c r="BE30" s="142"/>
      <c r="BF30" s="142"/>
      <c r="BG30" s="142"/>
      <c r="BH30" s="119"/>
      <c r="BI30" s="142"/>
      <c r="BJ30" s="142"/>
      <c r="BK30" s="142"/>
      <c r="BL30" s="142"/>
      <c r="BM30" s="119"/>
      <c r="BN30" s="142"/>
      <c r="BO30" s="142"/>
      <c r="BP30" s="142"/>
      <c r="BQ30" s="142"/>
      <c r="BR30" s="119"/>
      <c r="BS30" s="142"/>
      <c r="BT30" s="143"/>
    </row>
    <row r="31" spans="1:72" ht="23.25" customHeight="1">
      <c r="A31" s="300"/>
      <c r="B31" s="435"/>
      <c r="C31" s="435"/>
      <c r="D31" s="435"/>
      <c r="E31" s="436"/>
      <c r="F31" s="437"/>
      <c r="G31" s="438"/>
      <c r="H31" s="441"/>
      <c r="I31" s="439"/>
      <c r="J31" s="439"/>
      <c r="K31" s="440"/>
      <c r="L31" s="441"/>
      <c r="M31" s="439"/>
      <c r="N31" s="442"/>
      <c r="P31" s="142"/>
      <c r="Q31" s="119"/>
      <c r="R31" s="142"/>
      <c r="S31" s="142"/>
      <c r="T31" s="119"/>
      <c r="U31" s="142"/>
      <c r="V31" s="142"/>
      <c r="W31" s="142"/>
      <c r="X31" s="142"/>
      <c r="Y31" s="142"/>
      <c r="Z31" s="142"/>
      <c r="AA31" s="142"/>
      <c r="AB31" s="119"/>
      <c r="AC31" s="143"/>
      <c r="AD31" s="119"/>
      <c r="AE31" s="119"/>
      <c r="AF31" s="119"/>
      <c r="AG31" s="142"/>
      <c r="AH31" s="142"/>
      <c r="AI31" s="142"/>
      <c r="AJ31" s="142"/>
      <c r="AK31" s="142"/>
      <c r="AL31" s="142"/>
      <c r="AM31" s="119"/>
      <c r="AN31" s="142"/>
      <c r="AO31" s="142"/>
      <c r="AP31" s="143"/>
      <c r="AQ31" s="142"/>
      <c r="AR31" s="142"/>
      <c r="AS31" s="142"/>
      <c r="AT31" s="119"/>
      <c r="AU31" s="142"/>
      <c r="AV31" s="142"/>
      <c r="AW31" s="142"/>
      <c r="AX31" s="142"/>
      <c r="AY31" s="142"/>
      <c r="AZ31" s="142"/>
      <c r="BA31" s="142"/>
      <c r="BB31" s="142"/>
      <c r="BC31" s="119"/>
      <c r="BD31" s="142"/>
      <c r="BE31" s="142"/>
      <c r="BF31" s="142"/>
      <c r="BG31" s="142"/>
      <c r="BH31" s="119"/>
      <c r="BI31" s="142"/>
      <c r="BJ31" s="142"/>
      <c r="BK31" s="142"/>
      <c r="BL31" s="142"/>
      <c r="BM31" s="119"/>
      <c r="BN31" s="142"/>
      <c r="BO31" s="142"/>
      <c r="BP31" s="142"/>
      <c r="BQ31" s="142"/>
      <c r="BR31" s="119"/>
      <c r="BS31" s="142"/>
      <c r="BT31" s="143"/>
    </row>
    <row r="32" spans="1:72" ht="23.25" customHeight="1">
      <c r="A32" s="300"/>
      <c r="B32" s="435"/>
      <c r="C32" s="435"/>
      <c r="D32" s="435"/>
      <c r="E32" s="436"/>
      <c r="F32" s="437"/>
      <c r="G32" s="438"/>
      <c r="H32" s="441"/>
      <c r="I32" s="439"/>
      <c r="J32" s="439"/>
      <c r="K32" s="440"/>
      <c r="L32" s="441"/>
      <c r="M32" s="439"/>
      <c r="N32" s="442"/>
      <c r="P32" s="142"/>
      <c r="Q32" s="119"/>
      <c r="R32" s="142"/>
      <c r="S32" s="142"/>
      <c r="T32" s="119"/>
      <c r="U32" s="142"/>
      <c r="V32" s="142"/>
      <c r="W32" s="142"/>
      <c r="X32" s="142"/>
      <c r="Y32" s="142"/>
      <c r="Z32" s="142"/>
      <c r="AA32" s="142"/>
      <c r="AB32" s="119"/>
      <c r="AC32" s="143"/>
      <c r="AD32" s="119"/>
      <c r="AE32" s="119"/>
      <c r="AF32" s="119"/>
      <c r="AG32" s="142"/>
      <c r="AH32" s="142"/>
      <c r="AI32" s="142"/>
      <c r="AJ32" s="142"/>
      <c r="AK32" s="142"/>
      <c r="AL32" s="142"/>
      <c r="AM32" s="119"/>
      <c r="AN32" s="142"/>
      <c r="AO32" s="142"/>
      <c r="AP32" s="143"/>
      <c r="AQ32" s="142"/>
      <c r="AR32" s="142"/>
      <c r="AS32" s="142"/>
      <c r="AT32" s="119"/>
      <c r="AU32" s="142"/>
      <c r="AV32" s="142"/>
      <c r="AW32" s="142"/>
      <c r="AX32" s="142"/>
      <c r="AY32" s="142"/>
      <c r="AZ32" s="142"/>
      <c r="BA32" s="142"/>
      <c r="BB32" s="142"/>
      <c r="BC32" s="119"/>
      <c r="BD32" s="142"/>
      <c r="BE32" s="142"/>
      <c r="BF32" s="142"/>
      <c r="BG32" s="142"/>
      <c r="BH32" s="119"/>
      <c r="BI32" s="142"/>
      <c r="BJ32" s="142"/>
      <c r="BK32" s="142"/>
      <c r="BL32" s="142"/>
      <c r="BM32" s="119"/>
      <c r="BN32" s="142"/>
      <c r="BO32" s="142"/>
      <c r="BP32" s="142"/>
      <c r="BQ32" s="142"/>
      <c r="BR32" s="119"/>
      <c r="BS32" s="142"/>
      <c r="BT32" s="143"/>
    </row>
    <row r="33" spans="1:72" ht="23.25" customHeight="1">
      <c r="A33" s="300"/>
      <c r="B33" s="435"/>
      <c r="C33" s="435"/>
      <c r="D33" s="435"/>
      <c r="E33" s="436"/>
      <c r="F33" s="437"/>
      <c r="G33" s="438"/>
      <c r="H33" s="441"/>
      <c r="I33" s="439"/>
      <c r="J33" s="439"/>
      <c r="K33" s="440"/>
      <c r="L33" s="441"/>
      <c r="M33" s="439"/>
      <c r="N33" s="442"/>
      <c r="P33" s="142"/>
      <c r="Q33" s="119"/>
      <c r="R33" s="142"/>
      <c r="S33" s="142"/>
      <c r="T33" s="119"/>
      <c r="U33" s="142"/>
      <c r="V33" s="142"/>
      <c r="W33" s="142"/>
      <c r="X33" s="142"/>
      <c r="Y33" s="142"/>
      <c r="Z33" s="142"/>
      <c r="AA33" s="142"/>
      <c r="AB33" s="119"/>
      <c r="AC33" s="143"/>
      <c r="AD33" s="119"/>
      <c r="AE33" s="119"/>
      <c r="AF33" s="119"/>
      <c r="AG33" s="142"/>
      <c r="AH33" s="142"/>
      <c r="AI33" s="142"/>
      <c r="AJ33" s="142"/>
      <c r="AK33" s="142"/>
      <c r="AL33" s="142"/>
      <c r="AM33" s="119"/>
      <c r="AN33" s="142"/>
      <c r="AO33" s="142"/>
      <c r="AP33" s="143"/>
      <c r="AQ33" s="142"/>
      <c r="AR33" s="142"/>
      <c r="AS33" s="142"/>
      <c r="AT33" s="119"/>
      <c r="AU33" s="142"/>
      <c r="AV33" s="142"/>
      <c r="AW33" s="142"/>
      <c r="AX33" s="142"/>
      <c r="AY33" s="142"/>
      <c r="AZ33" s="142"/>
      <c r="BA33" s="142"/>
      <c r="BB33" s="142"/>
      <c r="BC33" s="119"/>
      <c r="BD33" s="142"/>
      <c r="BE33" s="142"/>
      <c r="BF33" s="142"/>
      <c r="BG33" s="142"/>
      <c r="BH33" s="119"/>
      <c r="BI33" s="142"/>
      <c r="BJ33" s="142"/>
      <c r="BK33" s="142"/>
      <c r="BL33" s="142"/>
      <c r="BM33" s="119"/>
      <c r="BN33" s="142"/>
      <c r="BO33" s="142"/>
      <c r="BP33" s="142"/>
      <c r="BQ33" s="142"/>
      <c r="BR33" s="119"/>
      <c r="BS33" s="142"/>
      <c r="BT33" s="143"/>
    </row>
    <row r="34" spans="1:72" ht="23.25" customHeight="1">
      <c r="A34" s="300"/>
      <c r="B34" s="435"/>
      <c r="C34" s="435"/>
      <c r="D34" s="435"/>
      <c r="E34" s="436"/>
      <c r="F34" s="437"/>
      <c r="G34" s="438"/>
      <c r="H34" s="441"/>
      <c r="I34" s="439"/>
      <c r="J34" s="439"/>
      <c r="K34" s="440"/>
      <c r="L34" s="441"/>
      <c r="M34" s="439"/>
      <c r="N34" s="442"/>
      <c r="P34" s="142"/>
      <c r="Q34" s="119"/>
      <c r="R34" s="142"/>
      <c r="S34" s="142"/>
      <c r="T34" s="119"/>
      <c r="U34" s="142"/>
      <c r="V34" s="142"/>
      <c r="W34" s="142"/>
      <c r="X34" s="142"/>
      <c r="Y34" s="142"/>
      <c r="Z34" s="142"/>
      <c r="AA34" s="142"/>
      <c r="AB34" s="119"/>
      <c r="AC34" s="143"/>
      <c r="AD34" s="119"/>
      <c r="AE34" s="119"/>
      <c r="AF34" s="119"/>
      <c r="AG34" s="142"/>
      <c r="AH34" s="142"/>
      <c r="AI34" s="142"/>
      <c r="AJ34" s="142"/>
      <c r="AK34" s="142"/>
      <c r="AL34" s="142"/>
      <c r="AM34" s="119"/>
      <c r="AN34" s="142"/>
      <c r="AO34" s="142"/>
      <c r="AP34" s="143"/>
      <c r="AQ34" s="142"/>
      <c r="AR34" s="142"/>
      <c r="AS34" s="142"/>
      <c r="AT34" s="119"/>
      <c r="AU34" s="142"/>
      <c r="AV34" s="142"/>
      <c r="AW34" s="142"/>
      <c r="AX34" s="142"/>
      <c r="AY34" s="142"/>
      <c r="AZ34" s="142"/>
      <c r="BA34" s="142"/>
      <c r="BB34" s="142"/>
      <c r="BC34" s="119"/>
      <c r="BD34" s="142"/>
      <c r="BE34" s="142"/>
      <c r="BF34" s="142"/>
      <c r="BG34" s="142"/>
      <c r="BH34" s="119"/>
      <c r="BI34" s="142"/>
      <c r="BJ34" s="142"/>
      <c r="BK34" s="142"/>
      <c r="BL34" s="142"/>
      <c r="BM34" s="119"/>
      <c r="BN34" s="142"/>
      <c r="BO34" s="142"/>
      <c r="BP34" s="142"/>
      <c r="BQ34" s="142"/>
      <c r="BR34" s="119"/>
      <c r="BS34" s="142"/>
      <c r="BT34" s="143"/>
    </row>
    <row r="35" spans="1:72" ht="23.25" customHeight="1">
      <c r="A35" s="300"/>
      <c r="B35" s="435"/>
      <c r="C35" s="435"/>
      <c r="D35" s="435"/>
      <c r="E35" s="436"/>
      <c r="F35" s="437"/>
      <c r="G35" s="438"/>
      <c r="H35" s="441"/>
      <c r="I35" s="439"/>
      <c r="J35" s="439"/>
      <c r="K35" s="440"/>
      <c r="L35" s="441"/>
      <c r="M35" s="439"/>
      <c r="N35" s="442"/>
      <c r="P35" s="142"/>
      <c r="Q35" s="119"/>
      <c r="R35" s="142"/>
      <c r="S35" s="142"/>
      <c r="T35" s="119"/>
      <c r="U35" s="142"/>
      <c r="V35" s="142"/>
      <c r="W35" s="142"/>
      <c r="X35" s="142"/>
      <c r="Y35" s="142"/>
      <c r="Z35" s="142"/>
      <c r="AA35" s="142"/>
      <c r="AB35" s="119"/>
      <c r="AC35" s="143"/>
      <c r="AD35" s="119"/>
      <c r="AE35" s="119"/>
      <c r="AF35" s="119"/>
      <c r="AG35" s="142"/>
      <c r="AH35" s="142"/>
      <c r="AI35" s="142"/>
      <c r="AJ35" s="142"/>
      <c r="AK35" s="142"/>
      <c r="AL35" s="142"/>
      <c r="AM35" s="119"/>
      <c r="AN35" s="142"/>
      <c r="AO35" s="142"/>
      <c r="AP35" s="143"/>
      <c r="AQ35" s="142"/>
      <c r="AR35" s="142"/>
      <c r="AS35" s="142"/>
      <c r="AT35" s="119"/>
      <c r="AU35" s="142"/>
      <c r="AV35" s="142"/>
      <c r="AW35" s="142"/>
      <c r="AX35" s="142"/>
      <c r="AY35" s="142"/>
      <c r="AZ35" s="142"/>
      <c r="BA35" s="142"/>
      <c r="BB35" s="142"/>
      <c r="BC35" s="119"/>
      <c r="BD35" s="142"/>
      <c r="BE35" s="142"/>
      <c r="BF35" s="142"/>
      <c r="BG35" s="142"/>
      <c r="BH35" s="119"/>
      <c r="BI35" s="142"/>
      <c r="BJ35" s="142"/>
      <c r="BK35" s="142"/>
      <c r="BL35" s="142"/>
      <c r="BM35" s="119"/>
      <c r="BN35" s="142"/>
      <c r="BO35" s="142"/>
      <c r="BP35" s="142"/>
      <c r="BQ35" s="142"/>
      <c r="BR35" s="119"/>
      <c r="BS35" s="142"/>
      <c r="BT35" s="143"/>
    </row>
    <row r="36" spans="1:72" ht="42" customHeight="1">
      <c r="A36" s="300"/>
      <c r="B36" s="435"/>
      <c r="C36" s="435"/>
      <c r="D36" s="435"/>
      <c r="E36" s="436"/>
      <c r="F36" s="437"/>
      <c r="G36" s="438"/>
      <c r="H36" s="441"/>
      <c r="I36" s="439"/>
      <c r="J36" s="439"/>
      <c r="K36" s="440"/>
      <c r="L36" s="441"/>
      <c r="M36" s="439"/>
      <c r="N36" s="442"/>
      <c r="P36" s="142"/>
      <c r="Q36" s="119"/>
      <c r="R36" s="142"/>
      <c r="S36" s="142"/>
      <c r="T36" s="119"/>
      <c r="U36" s="142"/>
      <c r="V36" s="142"/>
      <c r="W36" s="142"/>
      <c r="X36" s="142"/>
      <c r="Y36" s="142"/>
      <c r="Z36" s="142"/>
      <c r="AA36" s="142"/>
      <c r="AB36" s="119"/>
      <c r="AC36" s="143"/>
      <c r="AD36" s="119"/>
      <c r="AE36" s="119"/>
      <c r="AF36" s="119"/>
      <c r="AG36" s="142"/>
      <c r="AH36" s="142"/>
      <c r="AI36" s="142"/>
      <c r="AJ36" s="142"/>
      <c r="AK36" s="142"/>
      <c r="AL36" s="142"/>
      <c r="AM36" s="119"/>
      <c r="AN36" s="142"/>
      <c r="AO36" s="142"/>
      <c r="AP36" s="143"/>
      <c r="AQ36" s="142"/>
      <c r="AR36" s="142"/>
      <c r="AS36" s="142"/>
      <c r="AT36" s="119"/>
      <c r="AU36" s="142"/>
      <c r="AV36" s="142"/>
      <c r="AW36" s="142"/>
      <c r="AX36" s="142"/>
      <c r="AY36" s="142"/>
      <c r="AZ36" s="142"/>
      <c r="BA36" s="142"/>
      <c r="BB36" s="142"/>
      <c r="BC36" s="119"/>
      <c r="BD36" s="142"/>
      <c r="BE36" s="142"/>
      <c r="BF36" s="142"/>
      <c r="BG36" s="142"/>
      <c r="BH36" s="119"/>
      <c r="BI36" s="142"/>
      <c r="BJ36" s="142"/>
      <c r="BK36" s="142"/>
      <c r="BL36" s="142"/>
      <c r="BM36" s="119"/>
      <c r="BN36" s="142"/>
      <c r="BO36" s="142"/>
      <c r="BP36" s="142"/>
      <c r="BQ36" s="142"/>
      <c r="BR36" s="119"/>
      <c r="BS36" s="142"/>
      <c r="BT36" s="143"/>
    </row>
    <row r="37" spans="1:72" ht="23.25" customHeight="1">
      <c r="A37" s="300"/>
      <c r="B37" s="435"/>
      <c r="C37" s="435"/>
      <c r="D37" s="435"/>
      <c r="E37" s="436"/>
      <c r="F37" s="437"/>
      <c r="G37" s="438"/>
      <c r="H37" s="441"/>
      <c r="I37" s="439"/>
      <c r="J37" s="439"/>
      <c r="K37" s="440"/>
      <c r="L37" s="441"/>
      <c r="M37" s="439"/>
      <c r="N37" s="442"/>
      <c r="P37" s="142"/>
      <c r="Q37" s="119"/>
      <c r="R37" s="142"/>
      <c r="S37" s="142"/>
      <c r="T37" s="119"/>
      <c r="U37" s="142"/>
      <c r="V37" s="142"/>
      <c r="W37" s="142"/>
      <c r="X37" s="142"/>
      <c r="Y37" s="142"/>
      <c r="Z37" s="142"/>
      <c r="AA37" s="142"/>
      <c r="AB37" s="119"/>
      <c r="AC37" s="143"/>
      <c r="AD37" s="119"/>
      <c r="AE37" s="119"/>
      <c r="AF37" s="119"/>
      <c r="AG37" s="142"/>
      <c r="AH37" s="142"/>
      <c r="AI37" s="142"/>
      <c r="AJ37" s="142"/>
      <c r="AK37" s="142"/>
      <c r="AL37" s="142"/>
      <c r="AM37" s="119"/>
      <c r="AN37" s="142"/>
      <c r="AO37" s="142"/>
      <c r="AP37" s="143"/>
      <c r="AQ37" s="142"/>
      <c r="AR37" s="142"/>
      <c r="AS37" s="142"/>
      <c r="AT37" s="119"/>
      <c r="AU37" s="142"/>
      <c r="AV37" s="142"/>
      <c r="AW37" s="142"/>
      <c r="AX37" s="142"/>
      <c r="AY37" s="142"/>
      <c r="AZ37" s="142"/>
      <c r="BA37" s="142"/>
      <c r="BB37" s="142"/>
      <c r="BC37" s="119"/>
      <c r="BD37" s="142"/>
      <c r="BE37" s="142"/>
      <c r="BF37" s="142"/>
      <c r="BG37" s="142"/>
      <c r="BH37" s="119"/>
      <c r="BI37" s="142"/>
      <c r="BJ37" s="142"/>
      <c r="BK37" s="142"/>
      <c r="BL37" s="142"/>
      <c r="BM37" s="119"/>
      <c r="BN37" s="142"/>
      <c r="BO37" s="142"/>
      <c r="BP37" s="142"/>
      <c r="BQ37" s="142"/>
      <c r="BR37" s="119"/>
      <c r="BS37" s="142"/>
      <c r="BT37" s="143"/>
    </row>
    <row r="38" spans="1:72" ht="23.25" customHeight="1">
      <c r="A38" s="300"/>
      <c r="B38" s="435"/>
      <c r="C38" s="435"/>
      <c r="D38" s="435"/>
      <c r="E38" s="436"/>
      <c r="F38" s="437"/>
      <c r="G38" s="438"/>
      <c r="H38" s="441"/>
      <c r="I38" s="439"/>
      <c r="J38" s="439"/>
      <c r="K38" s="440"/>
      <c r="L38" s="441"/>
      <c r="M38" s="439"/>
      <c r="N38" s="442"/>
      <c r="P38" s="142"/>
      <c r="Q38" s="119"/>
      <c r="R38" s="142"/>
      <c r="S38" s="142"/>
      <c r="T38" s="119"/>
      <c r="U38" s="142"/>
      <c r="V38" s="142"/>
      <c r="W38" s="142"/>
      <c r="X38" s="142"/>
      <c r="Y38" s="142"/>
      <c r="Z38" s="142"/>
      <c r="AA38" s="142"/>
      <c r="AB38" s="119"/>
      <c r="AC38" s="143"/>
      <c r="AD38" s="119"/>
      <c r="AE38" s="119"/>
      <c r="AF38" s="119"/>
      <c r="AG38" s="142"/>
      <c r="AH38" s="142"/>
      <c r="AI38" s="142"/>
      <c r="AJ38" s="142"/>
      <c r="AK38" s="142"/>
      <c r="AL38" s="142"/>
      <c r="AM38" s="119"/>
      <c r="AN38" s="142"/>
      <c r="AO38" s="142"/>
      <c r="AP38" s="143"/>
      <c r="AQ38" s="142"/>
      <c r="AR38" s="142"/>
      <c r="AS38" s="142"/>
      <c r="AT38" s="119"/>
      <c r="AU38" s="142"/>
      <c r="AV38" s="142"/>
      <c r="AW38" s="142"/>
      <c r="AX38" s="142"/>
      <c r="AY38" s="142"/>
      <c r="AZ38" s="142"/>
      <c r="BA38" s="142"/>
      <c r="BB38" s="142"/>
      <c r="BC38" s="119"/>
      <c r="BD38" s="142"/>
      <c r="BE38" s="142"/>
      <c r="BF38" s="142"/>
      <c r="BG38" s="142"/>
      <c r="BH38" s="119"/>
      <c r="BI38" s="142"/>
      <c r="BJ38" s="142"/>
      <c r="BK38" s="142"/>
      <c r="BL38" s="142"/>
      <c r="BM38" s="119"/>
      <c r="BN38" s="142"/>
      <c r="BO38" s="142"/>
      <c r="BP38" s="142"/>
      <c r="BQ38" s="142"/>
      <c r="BR38" s="119"/>
      <c r="BS38" s="142"/>
      <c r="BT38" s="143"/>
    </row>
    <row r="39" spans="1:72" ht="23.25" customHeight="1">
      <c r="A39" s="300"/>
      <c r="B39" s="435"/>
      <c r="C39" s="435"/>
      <c r="D39" s="435"/>
      <c r="E39" s="436"/>
      <c r="F39" s="437"/>
      <c r="G39" s="438"/>
      <c r="H39" s="441"/>
      <c r="I39" s="439"/>
      <c r="J39" s="439"/>
      <c r="K39" s="440"/>
      <c r="L39" s="441"/>
      <c r="M39" s="439"/>
      <c r="N39" s="442"/>
      <c r="P39" s="142"/>
      <c r="Q39" s="119"/>
      <c r="R39" s="142"/>
      <c r="S39" s="142"/>
      <c r="T39" s="119"/>
      <c r="U39" s="142"/>
      <c r="V39" s="142"/>
      <c r="W39" s="142"/>
      <c r="X39" s="142"/>
      <c r="Y39" s="142"/>
      <c r="Z39" s="142"/>
      <c r="AA39" s="142"/>
      <c r="AB39" s="119"/>
      <c r="AC39" s="143"/>
      <c r="AD39" s="119"/>
      <c r="AE39" s="119"/>
      <c r="AF39" s="119"/>
      <c r="AG39" s="142"/>
      <c r="AH39" s="142"/>
      <c r="AI39" s="142"/>
      <c r="AJ39" s="142"/>
      <c r="AK39" s="142"/>
      <c r="AL39" s="142"/>
      <c r="AM39" s="119"/>
      <c r="AN39" s="142"/>
      <c r="AO39" s="142"/>
      <c r="AP39" s="143"/>
      <c r="AQ39" s="142"/>
      <c r="AR39" s="142"/>
      <c r="AS39" s="142"/>
      <c r="AT39" s="119"/>
      <c r="AU39" s="142"/>
      <c r="AV39" s="142"/>
      <c r="AW39" s="142"/>
      <c r="AX39" s="142"/>
      <c r="AY39" s="142"/>
      <c r="AZ39" s="142"/>
      <c r="BA39" s="142"/>
      <c r="BB39" s="142"/>
      <c r="BC39" s="119"/>
      <c r="BD39" s="142"/>
      <c r="BE39" s="142"/>
      <c r="BF39" s="142"/>
      <c r="BG39" s="142"/>
      <c r="BH39" s="119"/>
      <c r="BI39" s="142"/>
      <c r="BJ39" s="142"/>
      <c r="BK39" s="142"/>
      <c r="BL39" s="142"/>
      <c r="BM39" s="119"/>
      <c r="BN39" s="142"/>
      <c r="BO39" s="142"/>
      <c r="BP39" s="142"/>
      <c r="BQ39" s="142"/>
      <c r="BR39" s="119"/>
      <c r="BS39" s="142"/>
      <c r="BT39" s="143"/>
    </row>
    <row r="40" spans="1:72" ht="23.25" customHeight="1">
      <c r="A40" s="300"/>
      <c r="B40" s="435"/>
      <c r="C40" s="435"/>
      <c r="D40" s="435"/>
      <c r="E40" s="436"/>
      <c r="F40" s="437"/>
      <c r="G40" s="438"/>
      <c r="H40" s="441"/>
      <c r="I40" s="439"/>
      <c r="J40" s="439"/>
      <c r="K40" s="440"/>
      <c r="L40" s="441"/>
      <c r="M40" s="439"/>
      <c r="N40" s="442"/>
      <c r="P40" s="142"/>
      <c r="Q40" s="119"/>
      <c r="R40" s="142"/>
      <c r="S40" s="142"/>
      <c r="T40" s="119"/>
      <c r="U40" s="142"/>
      <c r="V40" s="142"/>
      <c r="W40" s="142"/>
      <c r="X40" s="142"/>
      <c r="Y40" s="142"/>
      <c r="Z40" s="142"/>
      <c r="AA40" s="142"/>
      <c r="AB40" s="119"/>
      <c r="AC40" s="143"/>
      <c r="AD40" s="119"/>
      <c r="AE40" s="119"/>
      <c r="AF40" s="119"/>
      <c r="AG40" s="142"/>
      <c r="AH40" s="142"/>
      <c r="AI40" s="142"/>
      <c r="AJ40" s="142"/>
      <c r="AK40" s="142"/>
      <c r="AL40" s="142"/>
      <c r="AM40" s="119"/>
      <c r="AN40" s="142"/>
      <c r="AO40" s="142"/>
      <c r="AP40" s="143"/>
      <c r="AQ40" s="142"/>
      <c r="AR40" s="142"/>
      <c r="AS40" s="142"/>
      <c r="AT40" s="119"/>
      <c r="AU40" s="142"/>
      <c r="AV40" s="142"/>
      <c r="AW40" s="142"/>
      <c r="AX40" s="142"/>
      <c r="AY40" s="142"/>
      <c r="AZ40" s="142"/>
      <c r="BA40" s="142"/>
      <c r="BB40" s="142"/>
      <c r="BC40" s="119"/>
      <c r="BD40" s="142"/>
      <c r="BE40" s="142"/>
      <c r="BF40" s="142"/>
      <c r="BG40" s="142"/>
      <c r="BH40" s="119"/>
      <c r="BI40" s="142"/>
      <c r="BJ40" s="142"/>
      <c r="BK40" s="142"/>
      <c r="BL40" s="142"/>
      <c r="BM40" s="119"/>
      <c r="BN40" s="142"/>
      <c r="BO40" s="142"/>
      <c r="BP40" s="142"/>
      <c r="BQ40" s="142"/>
      <c r="BR40" s="119"/>
      <c r="BS40" s="142"/>
      <c r="BT40" s="143"/>
    </row>
    <row r="41" spans="1:72" ht="23.25" customHeight="1">
      <c r="A41" s="300"/>
      <c r="B41" s="435"/>
      <c r="C41" s="435"/>
      <c r="D41" s="435"/>
      <c r="E41" s="436"/>
      <c r="F41" s="437"/>
      <c r="G41" s="438"/>
      <c r="H41" s="441"/>
      <c r="I41" s="439"/>
      <c r="J41" s="439"/>
      <c r="K41" s="440"/>
      <c r="L41" s="441"/>
      <c r="M41" s="439"/>
      <c r="N41" s="442"/>
      <c r="P41" s="142"/>
      <c r="Q41" s="119"/>
      <c r="R41" s="142"/>
      <c r="S41" s="142"/>
      <c r="T41" s="119"/>
      <c r="U41" s="142"/>
      <c r="V41" s="142"/>
      <c r="W41" s="142"/>
      <c r="X41" s="142"/>
      <c r="Y41" s="142"/>
      <c r="Z41" s="142"/>
      <c r="AA41" s="142"/>
      <c r="AB41" s="119"/>
      <c r="AC41" s="143"/>
      <c r="AD41" s="119"/>
      <c r="AE41" s="119"/>
      <c r="AF41" s="119"/>
      <c r="AG41" s="142"/>
      <c r="AH41" s="142"/>
      <c r="AI41" s="142"/>
      <c r="AJ41" s="142"/>
      <c r="AK41" s="142"/>
      <c r="AL41" s="142"/>
      <c r="AM41" s="119"/>
      <c r="AN41" s="142"/>
      <c r="AO41" s="142"/>
      <c r="AP41" s="143"/>
      <c r="AQ41" s="142"/>
      <c r="AR41" s="142"/>
      <c r="AS41" s="142"/>
      <c r="AT41" s="119"/>
      <c r="AU41" s="142"/>
      <c r="AV41" s="142"/>
      <c r="AW41" s="142"/>
      <c r="AX41" s="142"/>
      <c r="AY41" s="142"/>
      <c r="AZ41" s="142"/>
      <c r="BA41" s="142"/>
      <c r="BB41" s="142"/>
      <c r="BC41" s="119"/>
      <c r="BD41" s="142"/>
      <c r="BE41" s="142"/>
      <c r="BF41" s="142"/>
      <c r="BG41" s="142"/>
      <c r="BH41" s="119"/>
      <c r="BI41" s="142"/>
      <c r="BJ41" s="142"/>
      <c r="BK41" s="142"/>
      <c r="BL41" s="142"/>
      <c r="BM41" s="119"/>
      <c r="BN41" s="142"/>
      <c r="BO41" s="142"/>
      <c r="BP41" s="142"/>
      <c r="BQ41" s="142"/>
      <c r="BR41" s="119"/>
      <c r="BS41" s="142"/>
      <c r="BT41" s="143"/>
    </row>
    <row r="42" spans="1:72" ht="39" customHeight="1">
      <c r="A42" s="300"/>
      <c r="B42" s="435"/>
      <c r="C42" s="435"/>
      <c r="D42" s="435"/>
      <c r="E42" s="436"/>
      <c r="F42" s="437"/>
      <c r="G42" s="438"/>
      <c r="H42" s="441"/>
      <c r="I42" s="439"/>
      <c r="J42" s="439"/>
      <c r="K42" s="440"/>
      <c r="L42" s="441"/>
      <c r="M42" s="439"/>
      <c r="N42" s="442"/>
      <c r="P42" s="142"/>
      <c r="Q42" s="119"/>
      <c r="R42" s="142"/>
      <c r="S42" s="142"/>
      <c r="T42" s="119"/>
      <c r="U42" s="142"/>
      <c r="V42" s="142"/>
      <c r="W42" s="142"/>
      <c r="X42" s="142"/>
      <c r="Y42" s="142"/>
      <c r="Z42" s="142"/>
      <c r="AA42" s="142"/>
      <c r="AB42" s="119"/>
      <c r="AC42" s="143"/>
      <c r="AD42" s="119"/>
      <c r="AE42" s="119"/>
      <c r="AF42" s="119"/>
      <c r="AG42" s="142"/>
      <c r="AH42" s="142"/>
      <c r="AI42" s="142"/>
      <c r="AJ42" s="142"/>
      <c r="AK42" s="142"/>
      <c r="AL42" s="142"/>
      <c r="AM42" s="119"/>
      <c r="AN42" s="142"/>
      <c r="AO42" s="142"/>
      <c r="AP42" s="143"/>
      <c r="AQ42" s="142"/>
      <c r="AR42" s="142"/>
      <c r="AS42" s="142"/>
      <c r="AT42" s="119"/>
      <c r="AU42" s="142"/>
      <c r="AV42" s="142"/>
      <c r="AW42" s="142"/>
      <c r="AX42" s="142"/>
      <c r="AY42" s="142"/>
      <c r="AZ42" s="142"/>
      <c r="BA42" s="142"/>
      <c r="BB42" s="142"/>
      <c r="BC42" s="119"/>
      <c r="BD42" s="142"/>
      <c r="BE42" s="142"/>
      <c r="BF42" s="142"/>
      <c r="BG42" s="142"/>
      <c r="BH42" s="119"/>
      <c r="BI42" s="142"/>
      <c r="BJ42" s="142"/>
      <c r="BK42" s="142"/>
      <c r="BL42" s="142"/>
      <c r="BM42" s="119"/>
      <c r="BN42" s="142"/>
      <c r="BO42" s="142"/>
      <c r="BP42" s="142"/>
      <c r="BQ42" s="142"/>
      <c r="BR42" s="119"/>
      <c r="BS42" s="142"/>
      <c r="BT42" s="143"/>
    </row>
    <row r="43" spans="1:72" ht="23.25" customHeight="1">
      <c r="A43" s="300"/>
      <c r="B43" s="435"/>
      <c r="C43" s="435"/>
      <c r="D43" s="435"/>
      <c r="E43" s="436"/>
      <c r="F43" s="437"/>
      <c r="G43" s="438"/>
      <c r="H43" s="438"/>
      <c r="I43" s="439"/>
      <c r="J43" s="443"/>
      <c r="K43" s="440"/>
      <c r="L43" s="441"/>
      <c r="M43" s="439"/>
      <c r="N43" s="442"/>
      <c r="P43" s="142"/>
      <c r="Q43" s="119"/>
      <c r="R43" s="142"/>
      <c r="S43" s="142"/>
      <c r="T43" s="119"/>
      <c r="U43" s="142"/>
      <c r="V43" s="142"/>
      <c r="W43" s="142"/>
      <c r="X43" s="142"/>
      <c r="Y43" s="142"/>
      <c r="Z43" s="142"/>
      <c r="AA43" s="142"/>
      <c r="AB43" s="119"/>
      <c r="AC43" s="143"/>
      <c r="AD43" s="119"/>
      <c r="AE43" s="119"/>
      <c r="AF43" s="119"/>
      <c r="AG43" s="142"/>
      <c r="AH43" s="142"/>
      <c r="AI43" s="142"/>
      <c r="AJ43" s="142"/>
      <c r="AK43" s="142"/>
      <c r="AL43" s="142"/>
      <c r="AM43" s="119"/>
      <c r="AN43" s="142"/>
      <c r="AO43" s="142"/>
      <c r="AP43" s="143"/>
      <c r="AQ43" s="142"/>
      <c r="AR43" s="142"/>
      <c r="AS43" s="142"/>
      <c r="AT43" s="119"/>
      <c r="AU43" s="142"/>
      <c r="AV43" s="142"/>
      <c r="AW43" s="142"/>
      <c r="AX43" s="142"/>
      <c r="AY43" s="142"/>
      <c r="AZ43" s="142"/>
      <c r="BA43" s="142"/>
      <c r="BB43" s="142"/>
      <c r="BC43" s="119"/>
      <c r="BD43" s="142"/>
      <c r="BE43" s="142"/>
      <c r="BF43" s="142"/>
      <c r="BG43" s="142"/>
      <c r="BH43" s="119"/>
      <c r="BI43" s="142"/>
      <c r="BJ43" s="142"/>
      <c r="BK43" s="142"/>
      <c r="BL43" s="142"/>
      <c r="BM43" s="119"/>
      <c r="BN43" s="142"/>
      <c r="BO43" s="142"/>
      <c r="BP43" s="142"/>
      <c r="BQ43" s="142"/>
      <c r="BR43" s="119"/>
      <c r="BS43" s="142"/>
      <c r="BT43" s="143"/>
    </row>
    <row r="44" spans="1:72" ht="23.25" customHeight="1">
      <c r="A44" s="300"/>
      <c r="B44" s="435"/>
      <c r="C44" s="435"/>
      <c r="D44" s="435"/>
      <c r="E44" s="436"/>
      <c r="F44" s="437"/>
      <c r="G44" s="438"/>
      <c r="H44" s="441"/>
      <c r="I44" s="439"/>
      <c r="J44" s="443"/>
      <c r="K44" s="440"/>
      <c r="L44" s="441"/>
      <c r="M44" s="439"/>
      <c r="N44" s="442"/>
      <c r="P44" s="142"/>
      <c r="Q44" s="119"/>
      <c r="R44" s="142"/>
      <c r="S44" s="142"/>
      <c r="T44" s="119"/>
      <c r="U44" s="142"/>
      <c r="V44" s="142"/>
      <c r="W44" s="142"/>
      <c r="X44" s="142"/>
      <c r="Y44" s="142"/>
      <c r="Z44" s="142"/>
      <c r="AA44" s="142"/>
      <c r="AB44" s="119"/>
      <c r="AC44" s="143"/>
      <c r="AD44" s="119"/>
      <c r="AE44" s="119"/>
      <c r="AF44" s="119"/>
      <c r="AG44" s="142"/>
      <c r="AH44" s="142"/>
      <c r="AI44" s="142"/>
      <c r="AJ44" s="142"/>
      <c r="AK44" s="142"/>
      <c r="AL44" s="142"/>
      <c r="AM44" s="119"/>
      <c r="AN44" s="142"/>
      <c r="AO44" s="142"/>
      <c r="AP44" s="143"/>
      <c r="AQ44" s="142"/>
      <c r="AR44" s="142"/>
      <c r="AS44" s="142"/>
      <c r="AT44" s="119"/>
      <c r="AU44" s="142"/>
      <c r="AV44" s="142"/>
      <c r="AW44" s="142"/>
      <c r="AX44" s="142"/>
      <c r="AY44" s="142"/>
      <c r="AZ44" s="142"/>
      <c r="BA44" s="142"/>
      <c r="BB44" s="142"/>
      <c r="BC44" s="119"/>
      <c r="BD44" s="142"/>
      <c r="BE44" s="142"/>
      <c r="BF44" s="142"/>
      <c r="BG44" s="142"/>
      <c r="BH44" s="119"/>
      <c r="BI44" s="142"/>
      <c r="BJ44" s="142"/>
      <c r="BK44" s="142"/>
      <c r="BL44" s="142"/>
      <c r="BM44" s="119"/>
      <c r="BN44" s="142"/>
      <c r="BO44" s="142"/>
      <c r="BP44" s="142"/>
      <c r="BQ44" s="142"/>
      <c r="BR44" s="119"/>
      <c r="BS44" s="142"/>
      <c r="BT44" s="143"/>
    </row>
    <row r="45" spans="1:72" ht="23.25" customHeight="1">
      <c r="A45" s="300"/>
      <c r="B45" s="435"/>
      <c r="C45" s="435"/>
      <c r="D45" s="435"/>
      <c r="E45" s="436"/>
      <c r="F45" s="437"/>
      <c r="G45" s="438"/>
      <c r="H45" s="441"/>
      <c r="I45" s="439"/>
      <c r="J45" s="443"/>
      <c r="K45" s="440"/>
      <c r="L45" s="441"/>
      <c r="M45" s="439"/>
      <c r="N45" s="442"/>
      <c r="P45" s="142"/>
      <c r="Q45" s="119"/>
      <c r="R45" s="142"/>
      <c r="S45" s="142"/>
      <c r="T45" s="119"/>
      <c r="U45" s="142"/>
      <c r="V45" s="142"/>
      <c r="W45" s="142"/>
      <c r="X45" s="142"/>
      <c r="Y45" s="142"/>
      <c r="Z45" s="142"/>
      <c r="AA45" s="142"/>
      <c r="AB45" s="119"/>
      <c r="AC45" s="143"/>
      <c r="AD45" s="119"/>
      <c r="AE45" s="119"/>
      <c r="AF45" s="119"/>
      <c r="AG45" s="142"/>
      <c r="AH45" s="142"/>
      <c r="AI45" s="142"/>
      <c r="AJ45" s="142"/>
      <c r="AK45" s="142"/>
      <c r="AL45" s="142"/>
      <c r="AM45" s="119"/>
      <c r="AN45" s="142"/>
      <c r="AO45" s="142"/>
      <c r="AP45" s="143"/>
      <c r="AQ45" s="142"/>
      <c r="AR45" s="142"/>
      <c r="AS45" s="142"/>
      <c r="AT45" s="119"/>
      <c r="AU45" s="142"/>
      <c r="AV45" s="142"/>
      <c r="AW45" s="142"/>
      <c r="AX45" s="142"/>
      <c r="AY45" s="142"/>
      <c r="AZ45" s="142"/>
      <c r="BA45" s="142"/>
      <c r="BB45" s="142"/>
      <c r="BC45" s="119"/>
      <c r="BD45" s="142"/>
      <c r="BE45" s="142"/>
      <c r="BF45" s="142"/>
      <c r="BG45" s="142"/>
      <c r="BH45" s="119"/>
      <c r="BI45" s="142"/>
      <c r="BJ45" s="142"/>
      <c r="BK45" s="142"/>
      <c r="BL45" s="142"/>
      <c r="BM45" s="119"/>
      <c r="BN45" s="142"/>
      <c r="BO45" s="142"/>
      <c r="BP45" s="142"/>
      <c r="BQ45" s="142"/>
      <c r="BR45" s="119"/>
      <c r="BS45" s="142"/>
      <c r="BT45" s="143"/>
    </row>
    <row r="46" spans="1:72" ht="23.25" customHeight="1">
      <c r="A46" s="300"/>
      <c r="B46" s="435"/>
      <c r="C46" s="435"/>
      <c r="D46" s="435"/>
      <c r="E46" s="436"/>
      <c r="F46" s="437"/>
      <c r="G46" s="438"/>
      <c r="H46" s="441"/>
      <c r="I46" s="439"/>
      <c r="J46" s="443"/>
      <c r="K46" s="440"/>
      <c r="L46" s="441"/>
      <c r="M46" s="439"/>
      <c r="N46" s="442"/>
      <c r="P46" s="142"/>
      <c r="Q46" s="119"/>
      <c r="R46" s="142"/>
      <c r="S46" s="142"/>
      <c r="T46" s="119"/>
      <c r="U46" s="142"/>
      <c r="V46" s="142"/>
      <c r="W46" s="142"/>
      <c r="X46" s="142"/>
      <c r="Y46" s="142"/>
      <c r="Z46" s="142"/>
      <c r="AA46" s="142"/>
      <c r="AB46" s="119"/>
      <c r="AC46" s="143"/>
      <c r="AD46" s="119"/>
      <c r="AE46" s="119"/>
      <c r="AF46" s="119"/>
      <c r="AG46" s="142"/>
      <c r="AH46" s="142"/>
      <c r="AI46" s="142"/>
      <c r="AJ46" s="142"/>
      <c r="AK46" s="142"/>
      <c r="AL46" s="142"/>
      <c r="AM46" s="119"/>
      <c r="AN46" s="142"/>
      <c r="AO46" s="142"/>
      <c r="AP46" s="143"/>
      <c r="AQ46" s="142"/>
      <c r="AR46" s="142"/>
      <c r="AS46" s="142"/>
      <c r="AT46" s="119"/>
      <c r="AU46" s="142"/>
      <c r="AV46" s="142"/>
      <c r="AW46" s="142"/>
      <c r="AX46" s="142"/>
      <c r="AY46" s="142"/>
      <c r="AZ46" s="142"/>
      <c r="BA46" s="142"/>
      <c r="BB46" s="142"/>
      <c r="BC46" s="119"/>
      <c r="BD46" s="142"/>
      <c r="BE46" s="142"/>
      <c r="BF46" s="142"/>
      <c r="BG46" s="142"/>
      <c r="BH46" s="119"/>
      <c r="BI46" s="142"/>
      <c r="BJ46" s="142"/>
      <c r="BK46" s="142"/>
      <c r="BL46" s="142"/>
      <c r="BM46" s="119"/>
      <c r="BN46" s="142"/>
      <c r="BO46" s="142"/>
      <c r="BP46" s="142"/>
      <c r="BQ46" s="142"/>
      <c r="BR46" s="119"/>
      <c r="BS46" s="142"/>
      <c r="BT46" s="143"/>
    </row>
    <row r="47" spans="1:72" ht="23.25" customHeight="1">
      <c r="A47" s="300"/>
      <c r="B47" s="435"/>
      <c r="C47" s="435"/>
      <c r="D47" s="435"/>
      <c r="E47" s="436"/>
      <c r="F47" s="437"/>
      <c r="G47" s="438"/>
      <c r="H47" s="441"/>
      <c r="I47" s="439"/>
      <c r="J47" s="443"/>
      <c r="K47" s="440"/>
      <c r="L47" s="441"/>
      <c r="M47" s="439"/>
      <c r="N47" s="442"/>
      <c r="P47" s="142"/>
      <c r="Q47" s="119"/>
      <c r="R47" s="142"/>
      <c r="S47" s="142"/>
      <c r="T47" s="119"/>
      <c r="U47" s="142"/>
      <c r="V47" s="142"/>
      <c r="W47" s="142"/>
      <c r="X47" s="142"/>
      <c r="Y47" s="142"/>
      <c r="Z47" s="142"/>
      <c r="AA47" s="142"/>
      <c r="AB47" s="119"/>
      <c r="AC47" s="143"/>
      <c r="AD47" s="119"/>
      <c r="AE47" s="119"/>
      <c r="AF47" s="119"/>
      <c r="AG47" s="142"/>
      <c r="AH47" s="142"/>
      <c r="AI47" s="142"/>
      <c r="AJ47" s="142"/>
      <c r="AK47" s="142"/>
      <c r="AL47" s="142"/>
      <c r="AM47" s="119"/>
      <c r="AN47" s="142"/>
      <c r="AO47" s="142"/>
      <c r="AP47" s="143"/>
      <c r="AQ47" s="142"/>
      <c r="AR47" s="142"/>
      <c r="AS47" s="142"/>
      <c r="AT47" s="119"/>
      <c r="AU47" s="142"/>
      <c r="AV47" s="142"/>
      <c r="AW47" s="142"/>
      <c r="AX47" s="142"/>
      <c r="AY47" s="142"/>
      <c r="AZ47" s="142"/>
      <c r="BA47" s="142"/>
      <c r="BB47" s="142"/>
      <c r="BC47" s="119"/>
      <c r="BD47" s="142"/>
      <c r="BE47" s="142"/>
      <c r="BF47" s="142"/>
      <c r="BG47" s="142"/>
      <c r="BH47" s="119"/>
      <c r="BI47" s="142"/>
      <c r="BJ47" s="142"/>
      <c r="BK47" s="142"/>
      <c r="BL47" s="142"/>
      <c r="BM47" s="119"/>
      <c r="BN47" s="142"/>
      <c r="BO47" s="142"/>
      <c r="BP47" s="142"/>
      <c r="BQ47" s="142"/>
      <c r="BR47" s="119"/>
      <c r="BS47" s="142"/>
      <c r="BT47" s="143"/>
    </row>
    <row r="48" spans="1:72" ht="23.25" customHeight="1">
      <c r="A48" s="300"/>
      <c r="B48" s="435"/>
      <c r="C48" s="435"/>
      <c r="D48" s="435"/>
      <c r="E48" s="436"/>
      <c r="F48" s="437"/>
      <c r="G48" s="438"/>
      <c r="H48" s="441"/>
      <c r="I48" s="439"/>
      <c r="J48" s="443"/>
      <c r="K48" s="440"/>
      <c r="L48" s="441"/>
      <c r="M48" s="439"/>
      <c r="N48" s="442"/>
      <c r="P48" s="142"/>
      <c r="Q48" s="119"/>
      <c r="R48" s="142"/>
      <c r="S48" s="142"/>
      <c r="T48" s="119"/>
      <c r="U48" s="142"/>
      <c r="V48" s="142"/>
      <c r="W48" s="142"/>
      <c r="X48" s="142"/>
      <c r="Y48" s="142"/>
      <c r="Z48" s="142"/>
      <c r="AA48" s="142"/>
      <c r="AB48" s="119"/>
      <c r="AC48" s="143"/>
      <c r="AD48" s="119"/>
      <c r="AE48" s="119"/>
      <c r="AF48" s="119"/>
      <c r="AG48" s="142"/>
      <c r="AH48" s="142"/>
      <c r="AI48" s="142"/>
      <c r="AJ48" s="142"/>
      <c r="AK48" s="142"/>
      <c r="AL48" s="142"/>
      <c r="AM48" s="119"/>
      <c r="AN48" s="142"/>
      <c r="AO48" s="142"/>
      <c r="AP48" s="143"/>
      <c r="AQ48" s="142"/>
      <c r="AR48" s="142"/>
      <c r="AS48" s="142"/>
      <c r="AT48" s="119"/>
      <c r="AU48" s="142"/>
      <c r="AV48" s="142"/>
      <c r="AW48" s="142"/>
      <c r="AX48" s="142"/>
      <c r="AY48" s="142"/>
      <c r="AZ48" s="142"/>
      <c r="BA48" s="142"/>
      <c r="BB48" s="142"/>
      <c r="BC48" s="119"/>
      <c r="BD48" s="142"/>
      <c r="BE48" s="142"/>
      <c r="BF48" s="142"/>
      <c r="BG48" s="142"/>
      <c r="BH48" s="119"/>
      <c r="BI48" s="142"/>
      <c r="BJ48" s="142"/>
      <c r="BK48" s="142"/>
      <c r="BL48" s="142"/>
      <c r="BM48" s="119"/>
      <c r="BN48" s="142"/>
      <c r="BO48" s="142"/>
      <c r="BP48" s="142"/>
      <c r="BQ48" s="142"/>
      <c r="BR48" s="119"/>
      <c r="BS48" s="142"/>
      <c r="BT48" s="143"/>
    </row>
    <row r="49" spans="1:72" ht="23.25" customHeight="1">
      <c r="A49" s="300"/>
      <c r="B49" s="435"/>
      <c r="C49" s="435"/>
      <c r="D49" s="435"/>
      <c r="E49" s="436"/>
      <c r="F49" s="437"/>
      <c r="G49" s="438"/>
      <c r="H49" s="441"/>
      <c r="I49" s="439"/>
      <c r="J49" s="443"/>
      <c r="K49" s="440"/>
      <c r="L49" s="441"/>
      <c r="M49" s="439"/>
      <c r="N49" s="442"/>
      <c r="P49" s="142"/>
      <c r="Q49" s="119"/>
      <c r="R49" s="142"/>
      <c r="S49" s="142"/>
      <c r="T49" s="119"/>
      <c r="U49" s="142"/>
      <c r="V49" s="142"/>
      <c r="W49" s="142"/>
      <c r="X49" s="142"/>
      <c r="Y49" s="142"/>
      <c r="Z49" s="142"/>
      <c r="AA49" s="142"/>
      <c r="AB49" s="119"/>
      <c r="AC49" s="143"/>
      <c r="AD49" s="119"/>
      <c r="AE49" s="119"/>
      <c r="AF49" s="119"/>
      <c r="AG49" s="142"/>
      <c r="AH49" s="142"/>
      <c r="AI49" s="142"/>
      <c r="AJ49" s="142"/>
      <c r="AK49" s="142"/>
      <c r="AL49" s="142"/>
      <c r="AM49" s="119"/>
      <c r="AN49" s="142"/>
      <c r="AO49" s="142"/>
      <c r="AP49" s="143"/>
      <c r="AQ49" s="142"/>
      <c r="AR49" s="142"/>
      <c r="AS49" s="142"/>
      <c r="AT49" s="119"/>
      <c r="AU49" s="142"/>
      <c r="AV49" s="142"/>
      <c r="AW49" s="142"/>
      <c r="AX49" s="142"/>
      <c r="AY49" s="142"/>
      <c r="AZ49" s="142"/>
      <c r="BA49" s="142"/>
      <c r="BB49" s="142"/>
      <c r="BC49" s="119"/>
      <c r="BD49" s="142"/>
      <c r="BE49" s="142"/>
      <c r="BF49" s="142"/>
      <c r="BG49" s="142"/>
      <c r="BH49" s="119"/>
      <c r="BI49" s="142"/>
      <c r="BJ49" s="142"/>
      <c r="BK49" s="142"/>
      <c r="BL49" s="142"/>
      <c r="BM49" s="119"/>
      <c r="BN49" s="142"/>
      <c r="BO49" s="142"/>
      <c r="BP49" s="142"/>
      <c r="BQ49" s="142"/>
      <c r="BR49" s="119"/>
      <c r="BS49" s="142"/>
      <c r="BT49" s="143"/>
    </row>
    <row r="50" spans="1:72" ht="23.25" customHeight="1">
      <c r="A50" s="300"/>
      <c r="B50" s="435"/>
      <c r="C50" s="435"/>
      <c r="D50" s="435"/>
      <c r="E50" s="436"/>
      <c r="F50" s="437"/>
      <c r="G50" s="438"/>
      <c r="H50" s="441"/>
      <c r="I50" s="439"/>
      <c r="J50" s="443"/>
      <c r="K50" s="440"/>
      <c r="L50" s="441"/>
      <c r="M50" s="439"/>
      <c r="N50" s="442"/>
      <c r="P50" s="142"/>
      <c r="Q50" s="119"/>
      <c r="R50" s="142"/>
      <c r="S50" s="142"/>
      <c r="T50" s="119"/>
      <c r="U50" s="142"/>
      <c r="V50" s="142"/>
      <c r="W50" s="142"/>
      <c r="X50" s="142"/>
      <c r="Y50" s="142"/>
      <c r="Z50" s="142"/>
      <c r="AA50" s="142"/>
      <c r="AB50" s="119"/>
      <c r="AC50" s="143"/>
      <c r="AD50" s="119"/>
      <c r="AE50" s="119"/>
      <c r="AF50" s="119"/>
      <c r="AG50" s="142"/>
      <c r="AH50" s="142"/>
      <c r="AI50" s="142"/>
      <c r="AJ50" s="142"/>
      <c r="AK50" s="142"/>
      <c r="AL50" s="142"/>
      <c r="AM50" s="119"/>
      <c r="AN50" s="142"/>
      <c r="AO50" s="142"/>
      <c r="AP50" s="143"/>
      <c r="AQ50" s="142"/>
      <c r="AR50" s="142"/>
      <c r="AS50" s="142"/>
      <c r="AT50" s="119"/>
      <c r="AU50" s="142"/>
      <c r="AV50" s="142"/>
      <c r="AW50" s="142"/>
      <c r="AX50" s="142"/>
      <c r="AY50" s="142"/>
      <c r="AZ50" s="142"/>
      <c r="BA50" s="142"/>
      <c r="BB50" s="142"/>
      <c r="BC50" s="119"/>
      <c r="BD50" s="142"/>
      <c r="BE50" s="142"/>
      <c r="BF50" s="142"/>
      <c r="BG50" s="142"/>
      <c r="BH50" s="119"/>
      <c r="BI50" s="142"/>
      <c r="BJ50" s="142"/>
      <c r="BK50" s="142"/>
      <c r="BL50" s="142"/>
      <c r="BM50" s="119"/>
      <c r="BN50" s="142"/>
      <c r="BO50" s="142"/>
      <c r="BP50" s="142"/>
      <c r="BQ50" s="142"/>
      <c r="BR50" s="119"/>
      <c r="BS50" s="142"/>
      <c r="BT50" s="143"/>
    </row>
    <row r="51" spans="1:72" ht="23.25" customHeight="1">
      <c r="A51" s="300"/>
      <c r="B51" s="435"/>
      <c r="C51" s="435"/>
      <c r="D51" s="435"/>
      <c r="E51" s="436"/>
      <c r="F51" s="437"/>
      <c r="G51" s="438"/>
      <c r="H51" s="441"/>
      <c r="I51" s="439"/>
      <c r="J51" s="443"/>
      <c r="K51" s="440"/>
      <c r="L51" s="441"/>
      <c r="M51" s="439"/>
      <c r="N51" s="442"/>
      <c r="P51" s="142"/>
      <c r="Q51" s="119"/>
      <c r="R51" s="142"/>
      <c r="S51" s="142"/>
      <c r="T51" s="119"/>
      <c r="U51" s="142"/>
      <c r="V51" s="142"/>
      <c r="W51" s="142"/>
      <c r="X51" s="142"/>
      <c r="Y51" s="142"/>
      <c r="Z51" s="142"/>
      <c r="AA51" s="142"/>
      <c r="AB51" s="119"/>
      <c r="AC51" s="143"/>
      <c r="AD51" s="119"/>
      <c r="AE51" s="119"/>
      <c r="AF51" s="119"/>
      <c r="AG51" s="142"/>
      <c r="AH51" s="142"/>
      <c r="AI51" s="142"/>
      <c r="AJ51" s="142"/>
      <c r="AK51" s="142"/>
      <c r="AL51" s="142"/>
      <c r="AM51" s="119"/>
      <c r="AN51" s="142"/>
      <c r="AO51" s="142"/>
      <c r="AP51" s="143"/>
      <c r="AQ51" s="142"/>
      <c r="AR51" s="142"/>
      <c r="AS51" s="142"/>
      <c r="AT51" s="119"/>
      <c r="AU51" s="142"/>
      <c r="AV51" s="142"/>
      <c r="AW51" s="142"/>
      <c r="AX51" s="142"/>
      <c r="AY51" s="142"/>
      <c r="AZ51" s="142"/>
      <c r="BA51" s="142"/>
      <c r="BB51" s="142"/>
      <c r="BC51" s="119"/>
      <c r="BD51" s="142"/>
      <c r="BE51" s="142"/>
      <c r="BF51" s="142"/>
      <c r="BG51" s="142"/>
      <c r="BH51" s="119"/>
      <c r="BI51" s="142"/>
      <c r="BJ51" s="142"/>
      <c r="BK51" s="142"/>
      <c r="BL51" s="142"/>
      <c r="BM51" s="119"/>
      <c r="BN51" s="142"/>
      <c r="BO51" s="142"/>
      <c r="BP51" s="142"/>
      <c r="BQ51" s="142"/>
      <c r="BR51" s="119"/>
      <c r="BS51" s="142"/>
      <c r="BT51" s="143"/>
    </row>
    <row r="52" spans="1:72" ht="23.25" customHeight="1">
      <c r="A52" s="300"/>
      <c r="B52" s="435"/>
      <c r="C52" s="435"/>
      <c r="D52" s="435"/>
      <c r="E52" s="436"/>
      <c r="F52" s="437"/>
      <c r="G52" s="438"/>
      <c r="H52" s="441"/>
      <c r="I52" s="439"/>
      <c r="J52" s="443"/>
      <c r="K52" s="440"/>
      <c r="L52" s="441"/>
      <c r="M52" s="439"/>
      <c r="N52" s="442"/>
      <c r="P52" s="142"/>
      <c r="Q52" s="119"/>
      <c r="R52" s="142"/>
      <c r="S52" s="142"/>
      <c r="T52" s="119"/>
      <c r="U52" s="142"/>
      <c r="V52" s="142"/>
      <c r="W52" s="142"/>
      <c r="X52" s="142"/>
      <c r="Y52" s="142"/>
      <c r="Z52" s="142"/>
      <c r="AA52" s="142"/>
      <c r="AB52" s="119"/>
      <c r="AC52" s="143"/>
      <c r="AD52" s="119"/>
      <c r="AE52" s="119"/>
      <c r="AF52" s="119"/>
      <c r="AG52" s="142"/>
      <c r="AH52" s="142"/>
      <c r="AI52" s="142"/>
      <c r="AJ52" s="142"/>
      <c r="AK52" s="142"/>
      <c r="AL52" s="142"/>
      <c r="AM52" s="119"/>
      <c r="AN52" s="142"/>
      <c r="AO52" s="142"/>
      <c r="AP52" s="143"/>
      <c r="AQ52" s="142"/>
      <c r="AR52" s="142"/>
      <c r="AS52" s="142"/>
      <c r="AT52" s="119"/>
      <c r="AU52" s="142"/>
      <c r="AV52" s="142"/>
      <c r="AW52" s="142"/>
      <c r="AX52" s="142"/>
      <c r="AY52" s="142"/>
      <c r="AZ52" s="142"/>
      <c r="BA52" s="142"/>
      <c r="BB52" s="142"/>
      <c r="BC52" s="119"/>
      <c r="BD52" s="142"/>
      <c r="BE52" s="142"/>
      <c r="BF52" s="142"/>
      <c r="BG52" s="142"/>
      <c r="BH52" s="119"/>
      <c r="BI52" s="142"/>
      <c r="BJ52" s="142"/>
      <c r="BK52" s="142"/>
      <c r="BL52" s="142"/>
      <c r="BM52" s="119"/>
      <c r="BN52" s="142"/>
      <c r="BO52" s="142"/>
      <c r="BP52" s="142"/>
      <c r="BQ52" s="142"/>
      <c r="BR52" s="119"/>
      <c r="BS52" s="142"/>
      <c r="BT52" s="143"/>
    </row>
    <row r="53" spans="1:72" ht="23.25" customHeight="1">
      <c r="A53" s="300"/>
      <c r="B53" s="435"/>
      <c r="C53" s="435"/>
      <c r="D53" s="435"/>
      <c r="E53" s="436"/>
      <c r="F53" s="437"/>
      <c r="G53" s="438"/>
      <c r="H53" s="441"/>
      <c r="I53" s="439"/>
      <c r="J53" s="443"/>
      <c r="K53" s="440"/>
      <c r="L53" s="441"/>
      <c r="M53" s="439"/>
      <c r="N53" s="442"/>
      <c r="P53" s="142"/>
      <c r="Q53" s="119"/>
      <c r="R53" s="142"/>
      <c r="S53" s="142"/>
      <c r="T53" s="119"/>
      <c r="U53" s="142"/>
      <c r="V53" s="142"/>
      <c r="W53" s="142"/>
      <c r="X53" s="142"/>
      <c r="Y53" s="142"/>
      <c r="Z53" s="142"/>
      <c r="AA53" s="142"/>
      <c r="AB53" s="119"/>
      <c r="AC53" s="143"/>
      <c r="AD53" s="119"/>
      <c r="AE53" s="119"/>
      <c r="AF53" s="119"/>
      <c r="AG53" s="142"/>
      <c r="AH53" s="142"/>
      <c r="AI53" s="142"/>
      <c r="AJ53" s="142"/>
      <c r="AK53" s="142"/>
      <c r="AL53" s="142"/>
      <c r="AM53" s="119"/>
      <c r="AN53" s="142"/>
      <c r="AO53" s="142"/>
      <c r="AP53" s="143"/>
      <c r="AQ53" s="142"/>
      <c r="AR53" s="142"/>
      <c r="AS53" s="142"/>
      <c r="AT53" s="119"/>
      <c r="AU53" s="142"/>
      <c r="AV53" s="142"/>
      <c r="AW53" s="142"/>
      <c r="AX53" s="142"/>
      <c r="AY53" s="142"/>
      <c r="AZ53" s="142"/>
      <c r="BA53" s="142"/>
      <c r="BB53" s="142"/>
      <c r="BC53" s="119"/>
      <c r="BD53" s="142"/>
      <c r="BE53" s="142"/>
      <c r="BF53" s="142"/>
      <c r="BG53" s="142"/>
      <c r="BH53" s="119"/>
      <c r="BI53" s="142"/>
      <c r="BJ53" s="142"/>
      <c r="BK53" s="142"/>
      <c r="BL53" s="142"/>
      <c r="BM53" s="119"/>
      <c r="BN53" s="142"/>
      <c r="BO53" s="142"/>
      <c r="BP53" s="142"/>
      <c r="BQ53" s="142"/>
      <c r="BR53" s="119"/>
      <c r="BS53" s="142"/>
      <c r="BT53" s="143"/>
    </row>
    <row r="54" spans="1:72" ht="23.25" customHeight="1">
      <c r="A54" s="300"/>
      <c r="B54" s="435"/>
      <c r="C54" s="435"/>
      <c r="D54" s="435"/>
      <c r="E54" s="436"/>
      <c r="F54" s="444"/>
      <c r="G54" s="438"/>
      <c r="H54" s="441"/>
      <c r="I54" s="439"/>
      <c r="J54" s="443"/>
      <c r="K54" s="440"/>
      <c r="L54" s="441"/>
      <c r="M54" s="439"/>
      <c r="N54" s="442"/>
      <c r="P54" s="142"/>
      <c r="Q54" s="119"/>
      <c r="R54" s="142"/>
      <c r="S54" s="142"/>
      <c r="T54" s="119"/>
      <c r="U54" s="142"/>
      <c r="V54" s="142"/>
      <c r="W54" s="142"/>
      <c r="X54" s="142"/>
      <c r="Y54" s="142"/>
      <c r="Z54" s="142"/>
      <c r="AA54" s="142"/>
      <c r="AB54" s="119"/>
      <c r="AC54" s="143"/>
      <c r="AD54" s="119"/>
      <c r="AE54" s="119"/>
      <c r="AF54" s="119"/>
      <c r="AG54" s="142"/>
      <c r="AH54" s="142"/>
      <c r="AI54" s="142"/>
      <c r="AJ54" s="142"/>
      <c r="AK54" s="142"/>
      <c r="AL54" s="142"/>
      <c r="AM54" s="119"/>
      <c r="AN54" s="142"/>
      <c r="AO54" s="142"/>
      <c r="AP54" s="143"/>
      <c r="AQ54" s="142"/>
      <c r="AR54" s="142"/>
      <c r="AS54" s="142"/>
      <c r="AT54" s="119"/>
      <c r="AU54" s="142"/>
      <c r="AV54" s="142"/>
      <c r="AW54" s="142"/>
      <c r="AX54" s="142"/>
      <c r="AY54" s="142"/>
      <c r="AZ54" s="142"/>
      <c r="BA54" s="142"/>
      <c r="BB54" s="142"/>
      <c r="BC54" s="119"/>
      <c r="BD54" s="142"/>
      <c r="BE54" s="142"/>
      <c r="BF54" s="142"/>
      <c r="BG54" s="142"/>
      <c r="BH54" s="119"/>
      <c r="BI54" s="142"/>
      <c r="BJ54" s="142"/>
      <c r="BK54" s="142"/>
      <c r="BL54" s="142"/>
      <c r="BM54" s="119"/>
      <c r="BN54" s="142"/>
      <c r="BO54" s="142"/>
      <c r="BP54" s="142"/>
      <c r="BQ54" s="142"/>
      <c r="BR54" s="119"/>
      <c r="BS54" s="142"/>
      <c r="BT54" s="143"/>
    </row>
    <row r="55" spans="1:72" ht="23.25" customHeight="1">
      <c r="A55" s="300"/>
      <c r="B55" s="435"/>
      <c r="C55" s="435"/>
      <c r="D55" s="435"/>
      <c r="E55" s="436"/>
      <c r="F55" s="437"/>
      <c r="G55" s="438"/>
      <c r="H55" s="441"/>
      <c r="I55" s="439"/>
      <c r="J55" s="443"/>
      <c r="K55" s="440"/>
      <c r="L55" s="441"/>
      <c r="M55" s="439"/>
      <c r="N55" s="442"/>
      <c r="P55" s="142"/>
      <c r="Q55" s="119"/>
      <c r="R55" s="142"/>
      <c r="S55" s="142"/>
      <c r="T55" s="119"/>
      <c r="U55" s="142"/>
      <c r="V55" s="142"/>
      <c r="W55" s="142"/>
      <c r="X55" s="142"/>
      <c r="Y55" s="142"/>
      <c r="Z55" s="142"/>
      <c r="AA55" s="142"/>
      <c r="AB55" s="119"/>
      <c r="AC55" s="143"/>
      <c r="AD55" s="119"/>
      <c r="AE55" s="119"/>
      <c r="AF55" s="119"/>
      <c r="AG55" s="142"/>
      <c r="AH55" s="142"/>
      <c r="AI55" s="142"/>
      <c r="AJ55" s="142"/>
      <c r="AK55" s="142"/>
      <c r="AL55" s="142"/>
      <c r="AM55" s="119"/>
      <c r="AN55" s="142"/>
      <c r="AO55" s="142"/>
      <c r="AP55" s="143"/>
      <c r="AQ55" s="142"/>
      <c r="AR55" s="142"/>
      <c r="AS55" s="142"/>
      <c r="AT55" s="119"/>
      <c r="AU55" s="142"/>
      <c r="AV55" s="142"/>
      <c r="AW55" s="142"/>
      <c r="AX55" s="142"/>
      <c r="AY55" s="142"/>
      <c r="AZ55" s="142"/>
      <c r="BA55" s="142"/>
      <c r="BB55" s="142"/>
      <c r="BC55" s="119"/>
      <c r="BD55" s="142"/>
      <c r="BE55" s="142"/>
      <c r="BF55" s="142"/>
      <c r="BG55" s="142"/>
      <c r="BH55" s="119"/>
      <c r="BI55" s="142"/>
      <c r="BJ55" s="142"/>
      <c r="BK55" s="142"/>
      <c r="BL55" s="142"/>
      <c r="BM55" s="119"/>
      <c r="BN55" s="142"/>
      <c r="BO55" s="142"/>
      <c r="BP55" s="142"/>
      <c r="BQ55" s="142"/>
      <c r="BR55" s="119"/>
      <c r="BS55" s="142"/>
      <c r="BT55" s="143"/>
    </row>
    <row r="56" spans="1:72" ht="23.25" customHeight="1">
      <c r="A56" s="300"/>
      <c r="B56" s="435"/>
      <c r="C56" s="435"/>
      <c r="D56" s="435"/>
      <c r="E56" s="436"/>
      <c r="F56" s="437"/>
      <c r="G56" s="438"/>
      <c r="H56" s="441"/>
      <c r="I56" s="439"/>
      <c r="J56" s="439"/>
      <c r="K56" s="440"/>
      <c r="L56" s="441"/>
      <c r="M56" s="439"/>
      <c r="N56" s="442"/>
      <c r="P56" s="142"/>
      <c r="Q56" s="119"/>
      <c r="R56" s="142"/>
      <c r="S56" s="142"/>
      <c r="T56" s="119"/>
      <c r="U56" s="142"/>
      <c r="V56" s="142"/>
      <c r="W56" s="142"/>
      <c r="X56" s="142"/>
      <c r="Y56" s="142"/>
      <c r="Z56" s="142"/>
      <c r="AA56" s="142"/>
      <c r="AB56" s="119"/>
      <c r="AC56" s="143"/>
      <c r="AD56" s="119"/>
      <c r="AE56" s="119"/>
      <c r="AF56" s="119"/>
      <c r="AG56" s="142"/>
      <c r="AH56" s="142"/>
      <c r="AI56" s="142"/>
      <c r="AJ56" s="142"/>
      <c r="AK56" s="142"/>
      <c r="AL56" s="142"/>
      <c r="AM56" s="119"/>
      <c r="AN56" s="142"/>
      <c r="AO56" s="142"/>
      <c r="AP56" s="143"/>
      <c r="AQ56" s="142"/>
      <c r="AR56" s="142"/>
      <c r="AS56" s="142"/>
      <c r="AT56" s="119"/>
      <c r="AU56" s="142"/>
      <c r="AV56" s="142"/>
      <c r="AW56" s="142"/>
      <c r="AX56" s="142"/>
      <c r="AY56" s="142"/>
      <c r="AZ56" s="142"/>
      <c r="BA56" s="142"/>
      <c r="BB56" s="142"/>
      <c r="BC56" s="119"/>
      <c r="BD56" s="142"/>
      <c r="BE56" s="142"/>
      <c r="BF56" s="142"/>
      <c r="BG56" s="142"/>
      <c r="BH56" s="119"/>
      <c r="BI56" s="142"/>
      <c r="BJ56" s="142"/>
      <c r="BK56" s="142"/>
      <c r="BL56" s="142"/>
      <c r="BM56" s="119"/>
      <c r="BN56" s="142"/>
      <c r="BO56" s="142"/>
      <c r="BP56" s="142"/>
      <c r="BQ56" s="142"/>
      <c r="BR56" s="119"/>
      <c r="BS56" s="142"/>
      <c r="BT56" s="143"/>
    </row>
    <row r="57" spans="1:72" ht="23.25" customHeight="1">
      <c r="A57" s="300"/>
      <c r="B57" s="435"/>
      <c r="C57" s="435"/>
      <c r="D57" s="435"/>
      <c r="E57" s="436"/>
      <c r="F57" s="437"/>
      <c r="G57" s="438"/>
      <c r="H57" s="441"/>
      <c r="I57" s="439"/>
      <c r="J57" s="439"/>
      <c r="K57" s="440"/>
      <c r="L57" s="441"/>
      <c r="M57" s="439"/>
      <c r="N57" s="442"/>
      <c r="P57" s="142"/>
      <c r="Q57" s="119"/>
      <c r="R57" s="142"/>
      <c r="S57" s="142"/>
      <c r="T57" s="119"/>
      <c r="U57" s="142"/>
      <c r="V57" s="142"/>
      <c r="W57" s="142"/>
      <c r="X57" s="142"/>
      <c r="Y57" s="142"/>
      <c r="Z57" s="142"/>
      <c r="AA57" s="142"/>
      <c r="AB57" s="119"/>
      <c r="AC57" s="143"/>
      <c r="AD57" s="119"/>
      <c r="AE57" s="119"/>
      <c r="AF57" s="119"/>
      <c r="AG57" s="142"/>
      <c r="AH57" s="142"/>
      <c r="AI57" s="142"/>
      <c r="AJ57" s="142"/>
      <c r="AK57" s="142"/>
      <c r="AL57" s="142"/>
      <c r="AM57" s="119"/>
      <c r="AN57" s="142"/>
      <c r="AO57" s="142"/>
      <c r="AP57" s="143"/>
      <c r="AQ57" s="142"/>
      <c r="AR57" s="142"/>
      <c r="AS57" s="142"/>
      <c r="AT57" s="119"/>
      <c r="AU57" s="142"/>
      <c r="AV57" s="142"/>
      <c r="AW57" s="142"/>
      <c r="AX57" s="142"/>
      <c r="AY57" s="142"/>
      <c r="AZ57" s="142"/>
      <c r="BA57" s="142"/>
      <c r="BB57" s="142"/>
      <c r="BC57" s="119"/>
      <c r="BD57" s="142"/>
      <c r="BE57" s="142"/>
      <c r="BF57" s="142"/>
      <c r="BG57" s="142"/>
      <c r="BH57" s="119"/>
      <c r="BI57" s="142"/>
      <c r="BJ57" s="142"/>
      <c r="BK57" s="142"/>
      <c r="BL57" s="142"/>
      <c r="BM57" s="119"/>
      <c r="BN57" s="142"/>
      <c r="BO57" s="142"/>
      <c r="BP57" s="142"/>
      <c r="BQ57" s="142"/>
      <c r="BR57" s="119"/>
      <c r="BS57" s="142"/>
      <c r="BT57" s="143"/>
    </row>
    <row r="58" spans="1:72" ht="23.25" customHeight="1">
      <c r="A58" s="300"/>
      <c r="B58" s="435"/>
      <c r="C58" s="435"/>
      <c r="D58" s="435"/>
      <c r="E58" s="436"/>
      <c r="F58" s="437"/>
      <c r="G58" s="438"/>
      <c r="H58" s="441"/>
      <c r="I58" s="439"/>
      <c r="J58" s="439"/>
      <c r="K58" s="440"/>
      <c r="L58" s="441"/>
      <c r="M58" s="439"/>
      <c r="N58" s="442"/>
      <c r="P58" s="142"/>
      <c r="Q58" s="119"/>
      <c r="R58" s="142"/>
      <c r="S58" s="142"/>
      <c r="T58" s="119"/>
      <c r="U58" s="142"/>
      <c r="V58" s="142"/>
      <c r="W58" s="142"/>
      <c r="X58" s="142"/>
      <c r="Y58" s="142"/>
      <c r="Z58" s="142"/>
      <c r="AA58" s="142"/>
      <c r="AB58" s="119"/>
      <c r="AC58" s="143"/>
      <c r="AD58" s="119"/>
      <c r="AE58" s="119"/>
      <c r="AF58" s="119"/>
      <c r="AG58" s="142"/>
      <c r="AH58" s="142"/>
      <c r="AI58" s="142"/>
      <c r="AJ58" s="142"/>
      <c r="AK58" s="142"/>
      <c r="AL58" s="142"/>
      <c r="AM58" s="119"/>
      <c r="AN58" s="142"/>
      <c r="AO58" s="142"/>
      <c r="AP58" s="143"/>
      <c r="AQ58" s="142"/>
      <c r="AR58" s="142"/>
      <c r="AS58" s="142"/>
      <c r="AT58" s="119"/>
      <c r="AU58" s="142"/>
      <c r="AV58" s="142"/>
      <c r="AW58" s="142"/>
      <c r="AX58" s="142"/>
      <c r="AY58" s="142"/>
      <c r="AZ58" s="142"/>
      <c r="BA58" s="142"/>
      <c r="BB58" s="142"/>
      <c r="BC58" s="119"/>
      <c r="BD58" s="142"/>
      <c r="BE58" s="142"/>
      <c r="BF58" s="142"/>
      <c r="BG58" s="142"/>
      <c r="BH58" s="119"/>
      <c r="BI58" s="142"/>
      <c r="BJ58" s="142"/>
      <c r="BK58" s="142"/>
      <c r="BL58" s="142"/>
      <c r="BM58" s="119"/>
      <c r="BN58" s="142"/>
      <c r="BO58" s="142"/>
      <c r="BP58" s="142"/>
      <c r="BQ58" s="142"/>
      <c r="BR58" s="119"/>
      <c r="BS58" s="142"/>
      <c r="BT58" s="143"/>
    </row>
    <row r="59" spans="1:72" ht="23.25" customHeight="1">
      <c r="A59" s="300"/>
      <c r="B59" s="435"/>
      <c r="C59" s="435"/>
      <c r="D59" s="435"/>
      <c r="E59" s="436"/>
      <c r="F59" s="437"/>
      <c r="G59" s="438"/>
      <c r="H59" s="438"/>
      <c r="I59" s="439"/>
      <c r="J59" s="439"/>
      <c r="K59" s="440"/>
      <c r="L59" s="441"/>
      <c r="M59" s="439"/>
      <c r="N59" s="442"/>
      <c r="P59" s="142"/>
      <c r="Q59" s="119"/>
      <c r="R59" s="142"/>
      <c r="S59" s="142"/>
      <c r="T59" s="119"/>
      <c r="U59" s="142"/>
      <c r="V59" s="142"/>
      <c r="W59" s="142"/>
      <c r="X59" s="142"/>
      <c r="Y59" s="142"/>
      <c r="Z59" s="142"/>
      <c r="AA59" s="142"/>
      <c r="AB59" s="119"/>
      <c r="AC59" s="143"/>
      <c r="AD59" s="119"/>
      <c r="AE59" s="119"/>
      <c r="AF59" s="119"/>
      <c r="AG59" s="142"/>
      <c r="AH59" s="142"/>
      <c r="AI59" s="142"/>
      <c r="AJ59" s="142"/>
      <c r="AK59" s="142"/>
      <c r="AL59" s="142"/>
      <c r="AM59" s="119"/>
      <c r="AN59" s="142"/>
      <c r="AO59" s="142"/>
      <c r="AP59" s="143"/>
      <c r="AQ59" s="142"/>
      <c r="AR59" s="142"/>
      <c r="AS59" s="142"/>
      <c r="AT59" s="119"/>
      <c r="AU59" s="142"/>
      <c r="AV59" s="142"/>
      <c r="AW59" s="142"/>
      <c r="AX59" s="142"/>
      <c r="AY59" s="142"/>
      <c r="AZ59" s="142"/>
      <c r="BA59" s="142"/>
      <c r="BB59" s="142"/>
      <c r="BC59" s="119"/>
      <c r="BD59" s="142"/>
      <c r="BE59" s="142"/>
      <c r="BF59" s="142"/>
      <c r="BG59" s="142"/>
      <c r="BH59" s="119"/>
      <c r="BI59" s="142"/>
      <c r="BJ59" s="142"/>
      <c r="BK59" s="142"/>
      <c r="BL59" s="142"/>
      <c r="BM59" s="119"/>
      <c r="BN59" s="142"/>
      <c r="BO59" s="142"/>
      <c r="BP59" s="142"/>
      <c r="BQ59" s="142"/>
      <c r="BR59" s="119"/>
      <c r="BS59" s="142"/>
      <c r="BT59" s="143"/>
    </row>
    <row r="60" spans="1:72" ht="31.5" customHeight="1">
      <c r="A60" s="300"/>
      <c r="B60" s="435"/>
      <c r="C60" s="435"/>
      <c r="D60" s="435"/>
      <c r="E60" s="436"/>
      <c r="F60" s="437"/>
      <c r="G60" s="438"/>
      <c r="H60" s="441"/>
      <c r="I60" s="439"/>
      <c r="J60" s="439"/>
      <c r="K60" s="440"/>
      <c r="L60" s="441"/>
      <c r="M60" s="439"/>
      <c r="N60" s="442"/>
      <c r="P60" s="142"/>
      <c r="Q60" s="119"/>
      <c r="R60" s="142"/>
      <c r="S60" s="142"/>
      <c r="T60" s="119"/>
      <c r="U60" s="142"/>
      <c r="V60" s="142"/>
      <c r="W60" s="142"/>
      <c r="X60" s="142"/>
      <c r="Y60" s="142"/>
      <c r="Z60" s="142"/>
      <c r="AA60" s="142"/>
      <c r="AB60" s="119"/>
      <c r="AC60" s="143"/>
      <c r="AD60" s="119"/>
      <c r="AE60" s="119"/>
      <c r="AF60" s="119"/>
      <c r="AG60" s="142"/>
      <c r="AH60" s="142"/>
      <c r="AI60" s="142"/>
      <c r="AJ60" s="142"/>
      <c r="AK60" s="142"/>
      <c r="AL60" s="142"/>
      <c r="AM60" s="119"/>
      <c r="AN60" s="142"/>
      <c r="AO60" s="142"/>
      <c r="AP60" s="143"/>
      <c r="AQ60" s="142"/>
      <c r="AR60" s="142"/>
      <c r="AS60" s="142"/>
      <c r="AT60" s="119"/>
      <c r="AU60" s="142"/>
      <c r="AV60" s="142"/>
      <c r="AW60" s="142"/>
      <c r="AX60" s="142"/>
      <c r="AY60" s="142"/>
      <c r="AZ60" s="142"/>
      <c r="BA60" s="142"/>
      <c r="BB60" s="142"/>
      <c r="BC60" s="119"/>
      <c r="BD60" s="142"/>
      <c r="BE60" s="142"/>
      <c r="BF60" s="142"/>
      <c r="BG60" s="142"/>
      <c r="BH60" s="119"/>
      <c r="BI60" s="142"/>
      <c r="BJ60" s="142"/>
      <c r="BK60" s="142"/>
      <c r="BL60" s="142"/>
      <c r="BM60" s="119"/>
      <c r="BN60" s="142"/>
      <c r="BO60" s="142"/>
      <c r="BP60" s="142"/>
      <c r="BQ60" s="142"/>
      <c r="BR60" s="119"/>
      <c r="BS60" s="142"/>
      <c r="BT60" s="143"/>
    </row>
    <row r="61" spans="1:72" ht="31.5" customHeight="1">
      <c r="A61" s="300"/>
      <c r="B61" s="435"/>
      <c r="C61" s="435"/>
      <c r="D61" s="435"/>
      <c r="E61" s="436"/>
      <c r="F61" s="437"/>
      <c r="G61" s="438"/>
      <c r="H61" s="441"/>
      <c r="I61" s="439"/>
      <c r="J61" s="439"/>
      <c r="K61" s="440"/>
      <c r="L61" s="441"/>
      <c r="M61" s="439"/>
      <c r="N61" s="442"/>
      <c r="P61" s="142"/>
      <c r="Q61" s="119"/>
      <c r="R61" s="142"/>
      <c r="S61" s="142"/>
      <c r="T61" s="119"/>
      <c r="U61" s="142"/>
      <c r="V61" s="142"/>
      <c r="W61" s="142"/>
      <c r="X61" s="142"/>
      <c r="Y61" s="142"/>
      <c r="Z61" s="142"/>
      <c r="AA61" s="142"/>
      <c r="AB61" s="119"/>
      <c r="AC61" s="143"/>
      <c r="AD61" s="119"/>
      <c r="AE61" s="119"/>
      <c r="AF61" s="119"/>
      <c r="AG61" s="142"/>
      <c r="AH61" s="142"/>
      <c r="AI61" s="142"/>
      <c r="AJ61" s="142"/>
      <c r="AK61" s="142"/>
      <c r="AL61" s="142"/>
      <c r="AM61" s="119"/>
      <c r="AN61" s="142"/>
      <c r="AO61" s="142"/>
      <c r="AP61" s="143"/>
      <c r="AQ61" s="142"/>
      <c r="AR61" s="142"/>
      <c r="AS61" s="142"/>
      <c r="AT61" s="119"/>
      <c r="AU61" s="142"/>
      <c r="AV61" s="142"/>
      <c r="AW61" s="142"/>
      <c r="AX61" s="142"/>
      <c r="AY61" s="142"/>
      <c r="AZ61" s="142"/>
      <c r="BA61" s="142"/>
      <c r="BB61" s="142"/>
      <c r="BC61" s="119"/>
      <c r="BD61" s="142"/>
      <c r="BE61" s="142"/>
      <c r="BF61" s="142"/>
      <c r="BG61" s="142"/>
      <c r="BH61" s="119"/>
      <c r="BI61" s="142"/>
      <c r="BJ61" s="142"/>
      <c r="BK61" s="142"/>
      <c r="BL61" s="142"/>
      <c r="BM61" s="119"/>
      <c r="BN61" s="142"/>
      <c r="BO61" s="142"/>
      <c r="BP61" s="142"/>
      <c r="BQ61" s="142"/>
      <c r="BR61" s="119"/>
      <c r="BS61" s="142"/>
      <c r="BT61" s="143"/>
    </row>
    <row r="62" spans="1:72" ht="31.5" customHeight="1">
      <c r="A62" s="300"/>
      <c r="B62" s="435"/>
      <c r="C62" s="435"/>
      <c r="D62" s="435"/>
      <c r="E62" s="436"/>
      <c r="F62" s="437"/>
      <c r="G62" s="438"/>
      <c r="H62" s="441"/>
      <c r="I62" s="439"/>
      <c r="J62" s="439"/>
      <c r="K62" s="440"/>
      <c r="L62" s="441"/>
      <c r="M62" s="439"/>
      <c r="N62" s="442"/>
      <c r="P62" s="142"/>
      <c r="Q62" s="119"/>
      <c r="R62" s="142"/>
      <c r="S62" s="142"/>
      <c r="T62" s="119"/>
      <c r="U62" s="142"/>
      <c r="V62" s="142"/>
      <c r="W62" s="142"/>
      <c r="X62" s="142"/>
      <c r="Y62" s="142"/>
      <c r="Z62" s="142"/>
      <c r="AA62" s="142"/>
      <c r="AB62" s="119"/>
      <c r="AC62" s="143"/>
      <c r="AD62" s="119"/>
      <c r="AE62" s="119"/>
      <c r="AF62" s="119"/>
      <c r="AG62" s="142"/>
      <c r="AH62" s="142"/>
      <c r="AI62" s="142"/>
      <c r="AJ62" s="142"/>
      <c r="AK62" s="142"/>
      <c r="AL62" s="142"/>
      <c r="AM62" s="119"/>
      <c r="AN62" s="142"/>
      <c r="AO62" s="142"/>
      <c r="AP62" s="143"/>
      <c r="AQ62" s="142"/>
      <c r="AR62" s="142"/>
      <c r="AS62" s="142"/>
      <c r="AT62" s="119"/>
      <c r="AU62" s="142"/>
      <c r="AV62" s="142"/>
      <c r="AW62" s="142"/>
      <c r="AX62" s="142"/>
      <c r="AY62" s="142"/>
      <c r="AZ62" s="142"/>
      <c r="BA62" s="142"/>
      <c r="BB62" s="142"/>
      <c r="BC62" s="119"/>
      <c r="BD62" s="142"/>
      <c r="BE62" s="142"/>
      <c r="BF62" s="142"/>
      <c r="BG62" s="142"/>
      <c r="BH62" s="119"/>
      <c r="BI62" s="142"/>
      <c r="BJ62" s="142"/>
      <c r="BK62" s="142"/>
      <c r="BL62" s="142"/>
      <c r="BM62" s="119"/>
      <c r="BN62" s="142"/>
      <c r="BO62" s="142"/>
      <c r="BP62" s="142"/>
      <c r="BQ62" s="142"/>
      <c r="BR62" s="119"/>
      <c r="BS62" s="142"/>
      <c r="BT62" s="143"/>
    </row>
    <row r="63" spans="1:72" ht="31.5" customHeight="1">
      <c r="A63" s="300"/>
      <c r="B63" s="435"/>
      <c r="C63" s="435"/>
      <c r="D63" s="435"/>
      <c r="E63" s="436"/>
      <c r="F63" s="437"/>
      <c r="G63" s="438"/>
      <c r="H63" s="441"/>
      <c r="I63" s="439"/>
      <c r="J63" s="439"/>
      <c r="K63" s="440"/>
      <c r="L63" s="441"/>
      <c r="M63" s="439"/>
      <c r="N63" s="442"/>
      <c r="P63" s="142"/>
      <c r="Q63" s="119"/>
      <c r="R63" s="142"/>
      <c r="S63" s="142"/>
      <c r="T63" s="119"/>
      <c r="U63" s="142"/>
      <c r="V63" s="142"/>
      <c r="W63" s="142"/>
      <c r="X63" s="142"/>
      <c r="Y63" s="142"/>
      <c r="Z63" s="142"/>
      <c r="AA63" s="142"/>
      <c r="AB63" s="119"/>
      <c r="AC63" s="143"/>
      <c r="AD63" s="119"/>
      <c r="AE63" s="119"/>
      <c r="AF63" s="119"/>
      <c r="AG63" s="142"/>
      <c r="AH63" s="142"/>
      <c r="AI63" s="142"/>
      <c r="AJ63" s="142"/>
      <c r="AK63" s="142"/>
      <c r="AL63" s="142"/>
      <c r="AM63" s="119"/>
      <c r="AN63" s="142"/>
      <c r="AO63" s="142"/>
      <c r="AP63" s="143"/>
      <c r="AQ63" s="142"/>
      <c r="AR63" s="142"/>
      <c r="AS63" s="142"/>
      <c r="AT63" s="119"/>
      <c r="AU63" s="142"/>
      <c r="AV63" s="142"/>
      <c r="AW63" s="142"/>
      <c r="AX63" s="142"/>
      <c r="AY63" s="142"/>
      <c r="AZ63" s="142"/>
      <c r="BA63" s="142"/>
      <c r="BB63" s="142"/>
      <c r="BC63" s="119"/>
      <c r="BD63" s="142"/>
      <c r="BE63" s="142"/>
      <c r="BF63" s="142"/>
      <c r="BG63" s="142"/>
      <c r="BH63" s="119"/>
      <c r="BI63" s="142"/>
      <c r="BJ63" s="142"/>
      <c r="BK63" s="142"/>
      <c r="BL63" s="142"/>
      <c r="BM63" s="119"/>
      <c r="BN63" s="142"/>
      <c r="BO63" s="142"/>
      <c r="BP63" s="142"/>
      <c r="BQ63" s="142"/>
      <c r="BR63" s="119"/>
      <c r="BS63" s="142"/>
      <c r="BT63" s="143"/>
    </row>
    <row r="64" spans="1:72" ht="31.5" customHeight="1">
      <c r="A64" s="300"/>
      <c r="B64" s="435"/>
      <c r="C64" s="435"/>
      <c r="D64" s="435"/>
      <c r="E64" s="436"/>
      <c r="F64" s="437"/>
      <c r="G64" s="438"/>
      <c r="H64" s="441"/>
      <c r="I64" s="439"/>
      <c r="J64" s="439"/>
      <c r="K64" s="440"/>
      <c r="L64" s="441"/>
      <c r="M64" s="439"/>
      <c r="N64" s="442"/>
      <c r="P64" s="142"/>
      <c r="Q64" s="119"/>
      <c r="R64" s="142"/>
      <c r="S64" s="142"/>
      <c r="T64" s="119"/>
      <c r="U64" s="142"/>
      <c r="V64" s="142"/>
      <c r="W64" s="142"/>
      <c r="X64" s="142"/>
      <c r="Y64" s="142"/>
      <c r="Z64" s="142"/>
      <c r="AA64" s="142"/>
      <c r="AB64" s="119"/>
      <c r="AC64" s="143"/>
      <c r="AD64" s="119"/>
      <c r="AE64" s="119"/>
      <c r="AF64" s="119"/>
      <c r="AG64" s="142"/>
      <c r="AH64" s="142"/>
      <c r="AI64" s="142"/>
      <c r="AJ64" s="142"/>
      <c r="AK64" s="142"/>
      <c r="AL64" s="142"/>
      <c r="AM64" s="119"/>
      <c r="AN64" s="142"/>
      <c r="AO64" s="142"/>
      <c r="AP64" s="143"/>
      <c r="AQ64" s="142"/>
      <c r="AR64" s="142"/>
      <c r="AS64" s="142"/>
      <c r="AT64" s="119"/>
      <c r="AU64" s="142"/>
      <c r="AV64" s="142"/>
      <c r="AW64" s="142"/>
      <c r="AX64" s="142"/>
      <c r="AY64" s="142"/>
      <c r="AZ64" s="142"/>
      <c r="BA64" s="142"/>
      <c r="BB64" s="142"/>
      <c r="BC64" s="119"/>
      <c r="BD64" s="142"/>
      <c r="BE64" s="142"/>
      <c r="BF64" s="142"/>
      <c r="BG64" s="142"/>
      <c r="BH64" s="119"/>
      <c r="BI64" s="142"/>
      <c r="BJ64" s="142"/>
      <c r="BK64" s="142"/>
      <c r="BL64" s="142"/>
      <c r="BM64" s="119"/>
      <c r="BN64" s="142"/>
      <c r="BO64" s="142"/>
      <c r="BP64" s="142"/>
      <c r="BQ64" s="142"/>
      <c r="BR64" s="119"/>
      <c r="BS64" s="142"/>
      <c r="BT64" s="143"/>
    </row>
    <row r="65" spans="1:72" ht="31.5" customHeight="1">
      <c r="A65" s="300"/>
      <c r="B65" s="435"/>
      <c r="C65" s="435"/>
      <c r="D65" s="435"/>
      <c r="E65" s="436"/>
      <c r="F65" s="437"/>
      <c r="G65" s="438"/>
      <c r="H65" s="441"/>
      <c r="I65" s="439"/>
      <c r="J65" s="439"/>
      <c r="K65" s="440"/>
      <c r="L65" s="441"/>
      <c r="M65" s="439"/>
      <c r="N65" s="442"/>
      <c r="P65" s="142"/>
      <c r="Q65" s="119"/>
      <c r="R65" s="142"/>
      <c r="S65" s="142"/>
      <c r="T65" s="119"/>
      <c r="U65" s="142"/>
      <c r="V65" s="142"/>
      <c r="W65" s="142"/>
      <c r="X65" s="142"/>
      <c r="Y65" s="142"/>
      <c r="Z65" s="142"/>
      <c r="AA65" s="142"/>
      <c r="AB65" s="119"/>
      <c r="AC65" s="143"/>
      <c r="AD65" s="119"/>
      <c r="AE65" s="119"/>
      <c r="AF65" s="119"/>
      <c r="AG65" s="142"/>
      <c r="AH65" s="142"/>
      <c r="AI65" s="142"/>
      <c r="AJ65" s="142"/>
      <c r="AK65" s="142"/>
      <c r="AL65" s="142"/>
      <c r="AM65" s="119"/>
      <c r="AN65" s="142"/>
      <c r="AO65" s="142"/>
      <c r="AP65" s="143"/>
      <c r="AQ65" s="142"/>
      <c r="AR65" s="142"/>
      <c r="AS65" s="142"/>
      <c r="AT65" s="119"/>
      <c r="AU65" s="142"/>
      <c r="AV65" s="142"/>
      <c r="AW65" s="142"/>
      <c r="AX65" s="142"/>
      <c r="AY65" s="142"/>
      <c r="AZ65" s="142"/>
      <c r="BA65" s="142"/>
      <c r="BB65" s="142"/>
      <c r="BC65" s="119"/>
      <c r="BD65" s="142"/>
      <c r="BE65" s="142"/>
      <c r="BF65" s="142"/>
      <c r="BG65" s="142"/>
      <c r="BH65" s="119"/>
      <c r="BI65" s="142"/>
      <c r="BJ65" s="142"/>
      <c r="BK65" s="142"/>
      <c r="BL65" s="142"/>
      <c r="BM65" s="119"/>
      <c r="BN65" s="142"/>
      <c r="BO65" s="142"/>
      <c r="BP65" s="142"/>
      <c r="BQ65" s="142"/>
      <c r="BR65" s="119"/>
      <c r="BS65" s="142"/>
      <c r="BT65" s="143"/>
    </row>
    <row r="66" spans="1:72" ht="31.5" customHeight="1">
      <c r="A66" s="300"/>
      <c r="B66" s="435"/>
      <c r="C66" s="435"/>
      <c r="D66" s="435"/>
      <c r="E66" s="436"/>
      <c r="F66" s="437"/>
      <c r="G66" s="438"/>
      <c r="H66" s="441"/>
      <c r="I66" s="439"/>
      <c r="J66" s="439"/>
      <c r="K66" s="440"/>
      <c r="L66" s="441"/>
      <c r="M66" s="439"/>
      <c r="N66" s="442"/>
      <c r="P66" s="142"/>
      <c r="Q66" s="119"/>
      <c r="R66" s="142"/>
      <c r="S66" s="142"/>
      <c r="T66" s="119"/>
      <c r="U66" s="142"/>
      <c r="V66" s="142"/>
      <c r="W66" s="142"/>
      <c r="X66" s="142"/>
      <c r="Y66" s="142"/>
      <c r="Z66" s="142"/>
      <c r="AA66" s="142"/>
      <c r="AB66" s="119"/>
      <c r="AC66" s="143"/>
      <c r="AD66" s="119"/>
      <c r="AE66" s="119"/>
      <c r="AF66" s="119"/>
      <c r="AG66" s="142"/>
      <c r="AH66" s="142"/>
      <c r="AI66" s="142"/>
      <c r="AJ66" s="142"/>
      <c r="AK66" s="142"/>
      <c r="AL66" s="142"/>
      <c r="AM66" s="119"/>
      <c r="AN66" s="142"/>
      <c r="AO66" s="142"/>
      <c r="AP66" s="143"/>
      <c r="AQ66" s="142"/>
      <c r="AR66" s="142"/>
      <c r="AS66" s="142"/>
      <c r="AT66" s="119"/>
      <c r="AU66" s="142"/>
      <c r="AV66" s="142"/>
      <c r="AW66" s="142"/>
      <c r="AX66" s="142"/>
      <c r="AY66" s="142"/>
      <c r="AZ66" s="142"/>
      <c r="BA66" s="142"/>
      <c r="BB66" s="142"/>
      <c r="BC66" s="119"/>
      <c r="BD66" s="142"/>
      <c r="BE66" s="142"/>
      <c r="BF66" s="142"/>
      <c r="BG66" s="142"/>
      <c r="BH66" s="119"/>
      <c r="BI66" s="142"/>
      <c r="BJ66" s="142"/>
      <c r="BK66" s="142"/>
      <c r="BL66" s="142"/>
      <c r="BM66" s="119"/>
      <c r="BN66" s="142"/>
      <c r="BO66" s="142"/>
      <c r="BP66" s="142"/>
      <c r="BQ66" s="142"/>
      <c r="BR66" s="119"/>
      <c r="BS66" s="142"/>
      <c r="BT66" s="143"/>
    </row>
    <row r="67" spans="1:72" ht="31.5" customHeight="1">
      <c r="A67" s="300"/>
      <c r="B67" s="435"/>
      <c r="C67" s="435"/>
      <c r="D67" s="435"/>
      <c r="E67" s="436"/>
      <c r="F67" s="437"/>
      <c r="G67" s="438"/>
      <c r="H67" s="441"/>
      <c r="I67" s="439"/>
      <c r="J67" s="439"/>
      <c r="K67" s="440"/>
      <c r="L67" s="441"/>
      <c r="M67" s="439"/>
      <c r="N67" s="442"/>
      <c r="P67" s="142"/>
      <c r="Q67" s="119"/>
      <c r="R67" s="142"/>
      <c r="S67" s="142"/>
      <c r="T67" s="119"/>
      <c r="U67" s="142"/>
      <c r="V67" s="142"/>
      <c r="W67" s="142"/>
      <c r="X67" s="142"/>
      <c r="Y67" s="142"/>
      <c r="Z67" s="142"/>
      <c r="AA67" s="142"/>
      <c r="AB67" s="119"/>
      <c r="AC67" s="143"/>
      <c r="AD67" s="119"/>
      <c r="AE67" s="119"/>
      <c r="AF67" s="119"/>
      <c r="AG67" s="142"/>
      <c r="AH67" s="142"/>
      <c r="AI67" s="142"/>
      <c r="AJ67" s="142"/>
      <c r="AK67" s="142"/>
      <c r="AL67" s="142"/>
      <c r="AM67" s="119"/>
      <c r="AN67" s="142"/>
      <c r="AO67" s="142"/>
      <c r="AP67" s="143"/>
      <c r="AQ67" s="142"/>
      <c r="AR67" s="142"/>
      <c r="AS67" s="142"/>
      <c r="AT67" s="119"/>
      <c r="AU67" s="142"/>
      <c r="AV67" s="142"/>
      <c r="AW67" s="142"/>
      <c r="AX67" s="142"/>
      <c r="AY67" s="142"/>
      <c r="AZ67" s="142"/>
      <c r="BA67" s="142"/>
      <c r="BB67" s="142"/>
      <c r="BC67" s="119"/>
      <c r="BD67" s="142"/>
      <c r="BE67" s="142"/>
      <c r="BF67" s="142"/>
      <c r="BG67" s="142"/>
      <c r="BH67" s="119"/>
      <c r="BI67" s="142"/>
      <c r="BJ67" s="142"/>
      <c r="BK67" s="142"/>
      <c r="BL67" s="142"/>
      <c r="BM67" s="119"/>
      <c r="BN67" s="142"/>
      <c r="BO67" s="142"/>
      <c r="BP67" s="142"/>
      <c r="BQ67" s="142"/>
      <c r="BR67" s="119"/>
      <c r="BS67" s="142"/>
      <c r="BT67" s="143"/>
    </row>
    <row r="68" spans="1:72" ht="31.5" customHeight="1">
      <c r="A68" s="300"/>
      <c r="B68" s="435"/>
      <c r="C68" s="435"/>
      <c r="D68" s="435"/>
      <c r="E68" s="436"/>
      <c r="F68" s="437"/>
      <c r="G68" s="438"/>
      <c r="H68" s="441"/>
      <c r="I68" s="439"/>
      <c r="J68" s="439"/>
      <c r="K68" s="440"/>
      <c r="L68" s="441"/>
      <c r="M68" s="439"/>
      <c r="N68" s="442"/>
      <c r="P68" s="142"/>
      <c r="Q68" s="119"/>
      <c r="R68" s="142"/>
      <c r="S68" s="142"/>
      <c r="T68" s="119"/>
      <c r="U68" s="142"/>
      <c r="V68" s="142"/>
      <c r="W68" s="142"/>
      <c r="X68" s="142"/>
      <c r="Y68" s="142"/>
      <c r="Z68" s="142"/>
      <c r="AA68" s="142"/>
      <c r="AB68" s="119"/>
      <c r="AC68" s="143"/>
      <c r="AD68" s="119"/>
      <c r="AE68" s="119"/>
      <c r="AF68" s="119"/>
      <c r="AG68" s="142"/>
      <c r="AH68" s="142"/>
      <c r="AI68" s="142"/>
      <c r="AJ68" s="142"/>
      <c r="AK68" s="142"/>
      <c r="AL68" s="142"/>
      <c r="AM68" s="119"/>
      <c r="AN68" s="142"/>
      <c r="AO68" s="142"/>
      <c r="AP68" s="143"/>
      <c r="AQ68" s="142"/>
      <c r="AR68" s="142"/>
      <c r="AS68" s="142"/>
      <c r="AT68" s="119"/>
      <c r="AU68" s="142"/>
      <c r="AV68" s="142"/>
      <c r="AW68" s="142"/>
      <c r="AX68" s="142"/>
      <c r="AY68" s="142"/>
      <c r="AZ68" s="142"/>
      <c r="BA68" s="142"/>
      <c r="BB68" s="142"/>
      <c r="BC68" s="119"/>
      <c r="BD68" s="142"/>
      <c r="BE68" s="142"/>
      <c r="BF68" s="142"/>
      <c r="BG68" s="142"/>
      <c r="BH68" s="119"/>
      <c r="BI68" s="142"/>
      <c r="BJ68" s="142"/>
      <c r="BK68" s="142"/>
      <c r="BL68" s="142"/>
      <c r="BM68" s="119"/>
      <c r="BN68" s="142"/>
      <c r="BO68" s="142"/>
      <c r="BP68" s="142"/>
      <c r="BQ68" s="142"/>
      <c r="BR68" s="119"/>
      <c r="BS68" s="142"/>
      <c r="BT68" s="143"/>
    </row>
    <row r="69" spans="1:72" ht="21.75" customHeight="1">
      <c r="A69" s="300"/>
      <c r="B69" s="435"/>
      <c r="C69" s="435"/>
      <c r="D69" s="435"/>
      <c r="E69" s="436"/>
      <c r="F69" s="437"/>
      <c r="G69" s="438"/>
      <c r="H69" s="441"/>
      <c r="I69" s="439"/>
      <c r="J69" s="439"/>
      <c r="K69" s="440"/>
      <c r="L69" s="441"/>
      <c r="M69" s="439"/>
      <c r="N69" s="442"/>
      <c r="P69" s="142"/>
      <c r="Q69" s="119"/>
      <c r="R69" s="142"/>
      <c r="S69" s="142"/>
      <c r="T69" s="119"/>
      <c r="U69" s="142"/>
      <c r="V69" s="142"/>
      <c r="W69" s="142"/>
      <c r="X69" s="142"/>
      <c r="Y69" s="142"/>
      <c r="Z69" s="142"/>
      <c r="AA69" s="142"/>
      <c r="AB69" s="119"/>
      <c r="AC69" s="143"/>
      <c r="AD69" s="119"/>
      <c r="AE69" s="119"/>
      <c r="AF69" s="119"/>
      <c r="AG69" s="142"/>
      <c r="AH69" s="142"/>
      <c r="AI69" s="142"/>
      <c r="AJ69" s="142"/>
      <c r="AK69" s="142"/>
      <c r="AL69" s="142"/>
      <c r="AM69" s="119"/>
      <c r="AN69" s="142"/>
      <c r="AO69" s="142"/>
      <c r="AP69" s="143"/>
      <c r="AQ69" s="142"/>
      <c r="AR69" s="142"/>
      <c r="AS69" s="142"/>
      <c r="AT69" s="119"/>
      <c r="AU69" s="142"/>
      <c r="AV69" s="142"/>
      <c r="AW69" s="142"/>
      <c r="AX69" s="142"/>
      <c r="AY69" s="142"/>
      <c r="AZ69" s="142"/>
      <c r="BA69" s="142"/>
      <c r="BB69" s="142"/>
      <c r="BC69" s="119"/>
      <c r="BD69" s="142"/>
      <c r="BE69" s="142"/>
      <c r="BF69" s="142"/>
      <c r="BG69" s="142"/>
      <c r="BH69" s="119"/>
      <c r="BI69" s="142"/>
      <c r="BJ69" s="142"/>
      <c r="BK69" s="142"/>
      <c r="BL69" s="142"/>
      <c r="BM69" s="119"/>
      <c r="BN69" s="142"/>
      <c r="BO69" s="142"/>
      <c r="BP69" s="142"/>
      <c r="BQ69" s="142"/>
      <c r="BR69" s="119"/>
      <c r="BS69" s="142"/>
      <c r="BT69" s="143"/>
    </row>
    <row r="70" spans="1:72" ht="21.75" customHeight="1">
      <c r="A70" s="300"/>
      <c r="B70" s="435"/>
      <c r="C70" s="435"/>
      <c r="D70" s="435"/>
      <c r="E70" s="436"/>
      <c r="F70" s="437"/>
      <c r="G70" s="438"/>
      <c r="H70" s="441"/>
      <c r="I70" s="439"/>
      <c r="J70" s="439"/>
      <c r="K70" s="440"/>
      <c r="L70" s="441"/>
      <c r="M70" s="439"/>
      <c r="N70" s="442"/>
      <c r="P70" s="142"/>
      <c r="Q70" s="119"/>
      <c r="R70" s="142"/>
      <c r="S70" s="142"/>
      <c r="T70" s="119"/>
      <c r="U70" s="142"/>
      <c r="V70" s="142"/>
      <c r="W70" s="142"/>
      <c r="X70" s="142"/>
      <c r="Y70" s="142"/>
      <c r="Z70" s="142"/>
      <c r="AA70" s="142"/>
      <c r="AB70" s="119"/>
      <c r="AC70" s="143"/>
      <c r="AD70" s="119"/>
      <c r="AE70" s="119"/>
      <c r="AF70" s="119"/>
      <c r="AG70" s="142"/>
      <c r="AH70" s="142"/>
      <c r="AI70" s="142"/>
      <c r="AJ70" s="142"/>
      <c r="AK70" s="142"/>
      <c r="AL70" s="142"/>
      <c r="AM70" s="119"/>
      <c r="AN70" s="142"/>
      <c r="AO70" s="142"/>
      <c r="AP70" s="143"/>
      <c r="AQ70" s="142"/>
      <c r="AR70" s="142"/>
      <c r="AS70" s="142"/>
      <c r="AT70" s="119"/>
      <c r="AU70" s="142"/>
      <c r="AV70" s="142"/>
      <c r="AW70" s="142"/>
      <c r="AX70" s="142"/>
      <c r="AY70" s="142"/>
      <c r="AZ70" s="142"/>
      <c r="BA70" s="142"/>
      <c r="BB70" s="142"/>
      <c r="BC70" s="119"/>
      <c r="BD70" s="142"/>
      <c r="BE70" s="142"/>
      <c r="BF70" s="142"/>
      <c r="BG70" s="142"/>
      <c r="BH70" s="119"/>
      <c r="BI70" s="142"/>
      <c r="BJ70" s="142"/>
      <c r="BK70" s="142"/>
      <c r="BL70" s="142"/>
      <c r="BM70" s="119"/>
      <c r="BN70" s="142"/>
      <c r="BO70" s="142"/>
      <c r="BP70" s="142"/>
      <c r="BQ70" s="142"/>
      <c r="BR70" s="119"/>
      <c r="BS70" s="142"/>
      <c r="BT70" s="143"/>
    </row>
    <row r="71" spans="1:72" ht="23.25" customHeight="1">
      <c r="A71" s="300"/>
      <c r="B71" s="435"/>
      <c r="C71" s="435"/>
      <c r="D71" s="435"/>
      <c r="E71" s="436"/>
      <c r="F71" s="437"/>
      <c r="G71" s="438"/>
      <c r="H71" s="441"/>
      <c r="I71" s="439"/>
      <c r="J71" s="439"/>
      <c r="K71" s="440"/>
      <c r="L71" s="441"/>
      <c r="M71" s="439"/>
      <c r="N71" s="442"/>
      <c r="P71" s="142"/>
      <c r="Q71" s="119"/>
      <c r="R71" s="142"/>
      <c r="S71" s="142"/>
      <c r="T71" s="119"/>
      <c r="U71" s="142"/>
      <c r="V71" s="142"/>
      <c r="W71" s="142"/>
      <c r="X71" s="142"/>
      <c r="Y71" s="142"/>
      <c r="Z71" s="142"/>
      <c r="AA71" s="142"/>
      <c r="AB71" s="119"/>
      <c r="AC71" s="143"/>
      <c r="AD71" s="119"/>
      <c r="AE71" s="119"/>
      <c r="AF71" s="119"/>
      <c r="AG71" s="142"/>
      <c r="AH71" s="142"/>
      <c r="AI71" s="142"/>
      <c r="AJ71" s="142"/>
      <c r="AK71" s="142"/>
      <c r="AL71" s="142"/>
      <c r="AM71" s="119"/>
      <c r="AN71" s="142"/>
      <c r="AO71" s="142"/>
      <c r="AP71" s="143"/>
      <c r="AQ71" s="142"/>
      <c r="AR71" s="142"/>
      <c r="AS71" s="142"/>
      <c r="AT71" s="119"/>
      <c r="AU71" s="142"/>
      <c r="AV71" s="142"/>
      <c r="AW71" s="142"/>
      <c r="AX71" s="142"/>
      <c r="AY71" s="142"/>
      <c r="AZ71" s="142"/>
      <c r="BA71" s="142"/>
      <c r="BB71" s="142"/>
      <c r="BC71" s="119"/>
      <c r="BD71" s="142"/>
      <c r="BE71" s="142"/>
      <c r="BF71" s="142"/>
      <c r="BG71" s="142"/>
      <c r="BH71" s="119"/>
      <c r="BI71" s="142"/>
      <c r="BJ71" s="142"/>
      <c r="BK71" s="142"/>
      <c r="BL71" s="142"/>
      <c r="BM71" s="119"/>
      <c r="BN71" s="142"/>
      <c r="BO71" s="142"/>
      <c r="BP71" s="142"/>
      <c r="BQ71" s="142"/>
      <c r="BR71" s="119"/>
      <c r="BS71" s="142"/>
      <c r="BT71" s="143"/>
    </row>
    <row r="72" spans="1:72" ht="23.25" customHeight="1">
      <c r="A72" s="300"/>
      <c r="B72" s="435"/>
      <c r="C72" s="435"/>
      <c r="D72" s="435"/>
      <c r="E72" s="436"/>
      <c r="F72" s="437"/>
      <c r="G72" s="438"/>
      <c r="H72" s="441"/>
      <c r="I72" s="439"/>
      <c r="J72" s="439"/>
      <c r="K72" s="440"/>
      <c r="L72" s="441"/>
      <c r="M72" s="439"/>
      <c r="N72" s="442"/>
      <c r="P72" s="142"/>
      <c r="Q72" s="119"/>
      <c r="R72" s="142"/>
      <c r="S72" s="142"/>
      <c r="T72" s="119"/>
      <c r="U72" s="142"/>
      <c r="V72" s="142"/>
      <c r="W72" s="142"/>
      <c r="X72" s="142"/>
      <c r="Y72" s="142"/>
      <c r="Z72" s="142"/>
      <c r="AA72" s="142"/>
      <c r="AB72" s="119"/>
      <c r="AC72" s="143"/>
      <c r="AD72" s="119"/>
      <c r="AE72" s="119"/>
      <c r="AF72" s="119"/>
      <c r="AG72" s="142"/>
      <c r="AH72" s="142"/>
      <c r="AI72" s="142"/>
      <c r="AJ72" s="142"/>
      <c r="AK72" s="142"/>
      <c r="AL72" s="142"/>
      <c r="AM72" s="119"/>
      <c r="AN72" s="142"/>
      <c r="AO72" s="142"/>
      <c r="AP72" s="143"/>
      <c r="AQ72" s="142"/>
      <c r="AR72" s="142"/>
      <c r="AS72" s="142"/>
      <c r="AT72" s="119"/>
      <c r="AU72" s="142"/>
      <c r="AV72" s="142"/>
      <c r="AW72" s="142"/>
      <c r="AX72" s="142"/>
      <c r="AY72" s="142"/>
      <c r="AZ72" s="142"/>
      <c r="BA72" s="142"/>
      <c r="BB72" s="142"/>
      <c r="BC72" s="119"/>
      <c r="BD72" s="142"/>
      <c r="BE72" s="142"/>
      <c r="BF72" s="142"/>
      <c r="BG72" s="142"/>
      <c r="BH72" s="119"/>
      <c r="BI72" s="142"/>
      <c r="BJ72" s="142"/>
      <c r="BK72" s="142"/>
      <c r="BL72" s="142"/>
      <c r="BM72" s="119"/>
      <c r="BN72" s="142"/>
      <c r="BO72" s="142"/>
      <c r="BP72" s="142"/>
      <c r="BQ72" s="142"/>
      <c r="BR72" s="119"/>
      <c r="BS72" s="142"/>
      <c r="BT72" s="143"/>
    </row>
    <row r="73" spans="1:72" ht="23.25" customHeight="1">
      <c r="A73" s="300"/>
      <c r="B73" s="435"/>
      <c r="C73" s="435"/>
      <c r="D73" s="435"/>
      <c r="E73" s="436"/>
      <c r="F73" s="437"/>
      <c r="G73" s="438"/>
      <c r="H73" s="441"/>
      <c r="I73" s="439"/>
      <c r="J73" s="439"/>
      <c r="K73" s="440"/>
      <c r="L73" s="441"/>
      <c r="M73" s="439"/>
      <c r="N73" s="442"/>
      <c r="P73" s="142"/>
      <c r="Q73" s="119"/>
      <c r="R73" s="142"/>
      <c r="S73" s="142"/>
      <c r="T73" s="119"/>
      <c r="U73" s="142"/>
      <c r="V73" s="142"/>
      <c r="W73" s="142"/>
      <c r="X73" s="142"/>
      <c r="Y73" s="142"/>
      <c r="Z73" s="142"/>
      <c r="AA73" s="142"/>
      <c r="AB73" s="119"/>
      <c r="AC73" s="143"/>
      <c r="AD73" s="119"/>
      <c r="AE73" s="119"/>
      <c r="AF73" s="119"/>
      <c r="AG73" s="142"/>
      <c r="AH73" s="142"/>
      <c r="AI73" s="142"/>
      <c r="AJ73" s="142"/>
      <c r="AK73" s="142"/>
      <c r="AL73" s="142"/>
      <c r="AM73" s="119"/>
      <c r="AN73" s="142"/>
      <c r="AO73" s="142"/>
      <c r="AP73" s="143"/>
      <c r="AQ73" s="142"/>
      <c r="AR73" s="142"/>
      <c r="AS73" s="142"/>
      <c r="AT73" s="119"/>
      <c r="AU73" s="142"/>
      <c r="AV73" s="142"/>
      <c r="AW73" s="142"/>
      <c r="AX73" s="142"/>
      <c r="AY73" s="142"/>
      <c r="AZ73" s="142"/>
      <c r="BA73" s="142"/>
      <c r="BB73" s="142"/>
      <c r="BC73" s="119"/>
      <c r="BD73" s="142"/>
      <c r="BE73" s="142"/>
      <c r="BF73" s="142"/>
      <c r="BG73" s="142"/>
      <c r="BH73" s="119"/>
      <c r="BI73" s="142"/>
      <c r="BJ73" s="142"/>
      <c r="BK73" s="142"/>
      <c r="BL73" s="142"/>
      <c r="BM73" s="119"/>
      <c r="BN73" s="142"/>
      <c r="BO73" s="142"/>
      <c r="BP73" s="142"/>
      <c r="BQ73" s="142"/>
      <c r="BR73" s="119"/>
      <c r="BS73" s="142"/>
      <c r="BT73" s="143"/>
    </row>
    <row r="74" spans="1:72" ht="23.25" customHeight="1">
      <c r="A74" s="300"/>
      <c r="B74" s="435"/>
      <c r="C74" s="435"/>
      <c r="D74" s="435"/>
      <c r="E74" s="436"/>
      <c r="F74" s="437"/>
      <c r="G74" s="438"/>
      <c r="H74" s="441"/>
      <c r="I74" s="439"/>
      <c r="J74" s="439"/>
      <c r="K74" s="440"/>
      <c r="L74" s="441"/>
      <c r="M74" s="439"/>
      <c r="N74" s="442"/>
      <c r="P74" s="142"/>
      <c r="Q74" s="119"/>
      <c r="R74" s="142"/>
      <c r="S74" s="142"/>
      <c r="T74" s="119"/>
      <c r="U74" s="142"/>
      <c r="V74" s="142"/>
      <c r="W74" s="142"/>
      <c r="X74" s="142"/>
      <c r="Y74" s="142"/>
      <c r="Z74" s="142"/>
      <c r="AA74" s="142"/>
      <c r="AB74" s="119"/>
      <c r="AC74" s="143"/>
      <c r="AD74" s="119"/>
      <c r="AE74" s="119"/>
      <c r="AF74" s="119"/>
      <c r="AG74" s="142"/>
      <c r="AH74" s="142"/>
      <c r="AI74" s="142"/>
      <c r="AJ74" s="142"/>
      <c r="AK74" s="142"/>
      <c r="AL74" s="142"/>
      <c r="AM74" s="119"/>
      <c r="AN74" s="142"/>
      <c r="AO74" s="142"/>
      <c r="AP74" s="143"/>
      <c r="AQ74" s="142"/>
      <c r="AR74" s="142"/>
      <c r="AS74" s="142"/>
      <c r="AT74" s="119"/>
      <c r="AU74" s="142"/>
      <c r="AV74" s="142"/>
      <c r="AW74" s="142"/>
      <c r="AX74" s="142"/>
      <c r="AY74" s="142"/>
      <c r="AZ74" s="142"/>
      <c r="BA74" s="142"/>
      <c r="BB74" s="142"/>
      <c r="BC74" s="119"/>
      <c r="BD74" s="142"/>
      <c r="BE74" s="142"/>
      <c r="BF74" s="142"/>
      <c r="BG74" s="142"/>
      <c r="BH74" s="119"/>
      <c r="BI74" s="142"/>
      <c r="BJ74" s="142"/>
      <c r="BK74" s="142"/>
      <c r="BL74" s="142"/>
      <c r="BM74" s="119"/>
      <c r="BN74" s="142"/>
      <c r="BO74" s="142"/>
      <c r="BP74" s="142"/>
      <c r="BQ74" s="142"/>
      <c r="BR74" s="119"/>
      <c r="BS74" s="142"/>
      <c r="BT74" s="143"/>
    </row>
    <row r="75" spans="1:72" ht="23.25" customHeight="1">
      <c r="A75" s="300"/>
      <c r="B75" s="435"/>
      <c r="C75" s="435"/>
      <c r="D75" s="435"/>
      <c r="E75" s="436"/>
      <c r="F75" s="437"/>
      <c r="G75" s="438"/>
      <c r="H75" s="441"/>
      <c r="I75" s="439"/>
      <c r="J75" s="439"/>
      <c r="K75" s="440"/>
      <c r="L75" s="441"/>
      <c r="M75" s="439"/>
      <c r="N75" s="442"/>
      <c r="P75" s="142"/>
      <c r="Q75" s="119"/>
      <c r="R75" s="142"/>
      <c r="S75" s="142"/>
      <c r="T75" s="119"/>
      <c r="U75" s="142"/>
      <c r="V75" s="142"/>
      <c r="W75" s="142"/>
      <c r="X75" s="142"/>
      <c r="Y75" s="142"/>
      <c r="Z75" s="142"/>
      <c r="AA75" s="142"/>
      <c r="AB75" s="119"/>
      <c r="AC75" s="143"/>
      <c r="AD75" s="119"/>
      <c r="AE75" s="119"/>
      <c r="AF75" s="119"/>
      <c r="AG75" s="142"/>
      <c r="AH75" s="142"/>
      <c r="AI75" s="142"/>
      <c r="AJ75" s="142"/>
      <c r="AK75" s="142"/>
      <c r="AL75" s="142"/>
      <c r="AM75" s="119"/>
      <c r="AN75" s="142"/>
      <c r="AO75" s="142"/>
      <c r="AP75" s="143"/>
      <c r="AQ75" s="142"/>
      <c r="AR75" s="142"/>
      <c r="AS75" s="142"/>
      <c r="AT75" s="119"/>
      <c r="AU75" s="142"/>
      <c r="AV75" s="142"/>
      <c r="AW75" s="142"/>
      <c r="AX75" s="142"/>
      <c r="AY75" s="142"/>
      <c r="AZ75" s="142"/>
      <c r="BA75" s="142"/>
      <c r="BB75" s="142"/>
      <c r="BC75" s="119"/>
      <c r="BD75" s="142"/>
      <c r="BE75" s="142"/>
      <c r="BF75" s="142"/>
      <c r="BG75" s="142"/>
      <c r="BH75" s="119"/>
      <c r="BI75" s="142"/>
      <c r="BJ75" s="142"/>
      <c r="BK75" s="142"/>
      <c r="BL75" s="142"/>
      <c r="BM75" s="119"/>
      <c r="BN75" s="142"/>
      <c r="BO75" s="142"/>
      <c r="BP75" s="142"/>
      <c r="BQ75" s="142"/>
      <c r="BR75" s="119"/>
      <c r="BS75" s="142"/>
      <c r="BT75" s="143"/>
    </row>
    <row r="76" spans="1:72" ht="32.25" customHeight="1">
      <c r="A76" s="300"/>
      <c r="B76" s="435"/>
      <c r="C76" s="435"/>
      <c r="D76" s="435"/>
      <c r="E76" s="436"/>
      <c r="F76" s="437"/>
      <c r="G76" s="438"/>
      <c r="H76" s="441"/>
      <c r="I76" s="439"/>
      <c r="J76" s="439"/>
      <c r="K76" s="440"/>
      <c r="L76" s="441"/>
      <c r="M76" s="439"/>
      <c r="N76" s="442"/>
      <c r="P76" s="142"/>
      <c r="Q76" s="119"/>
      <c r="R76" s="142"/>
      <c r="S76" s="142"/>
      <c r="T76" s="119"/>
      <c r="U76" s="142"/>
      <c r="V76" s="142"/>
      <c r="W76" s="142"/>
      <c r="X76" s="142"/>
      <c r="Y76" s="142"/>
      <c r="Z76" s="142"/>
      <c r="AA76" s="142"/>
      <c r="AB76" s="119"/>
      <c r="AC76" s="143"/>
      <c r="AD76" s="119"/>
      <c r="AE76" s="119"/>
      <c r="AF76" s="119"/>
      <c r="AG76" s="142"/>
      <c r="AH76" s="142"/>
      <c r="AI76" s="142"/>
      <c r="AJ76" s="142"/>
      <c r="AK76" s="142"/>
      <c r="AL76" s="142"/>
      <c r="AM76" s="119"/>
      <c r="AN76" s="142"/>
      <c r="AO76" s="142"/>
      <c r="AP76" s="143"/>
      <c r="AQ76" s="142"/>
      <c r="AR76" s="142"/>
      <c r="AS76" s="142"/>
      <c r="AT76" s="119"/>
      <c r="AU76" s="142"/>
      <c r="AV76" s="142"/>
      <c r="AW76" s="142"/>
      <c r="AX76" s="142"/>
      <c r="AY76" s="142"/>
      <c r="AZ76" s="142"/>
      <c r="BA76" s="142"/>
      <c r="BB76" s="142"/>
      <c r="BC76" s="119"/>
      <c r="BD76" s="142"/>
      <c r="BE76" s="142"/>
      <c r="BF76" s="142"/>
      <c r="BG76" s="142"/>
      <c r="BH76" s="119"/>
      <c r="BI76" s="142"/>
      <c r="BJ76" s="142"/>
      <c r="BK76" s="142"/>
      <c r="BL76" s="142"/>
      <c r="BM76" s="119"/>
      <c r="BN76" s="142"/>
      <c r="BO76" s="142"/>
      <c r="BP76" s="142"/>
      <c r="BQ76" s="142"/>
      <c r="BR76" s="119"/>
      <c r="BS76" s="142"/>
      <c r="BT76" s="143"/>
    </row>
    <row r="77" spans="1:72" ht="32.25" customHeight="1">
      <c r="A77" s="300"/>
      <c r="B77" s="435"/>
      <c r="C77" s="435"/>
      <c r="D77" s="435"/>
      <c r="E77" s="436"/>
      <c r="F77" s="437"/>
      <c r="G77" s="438"/>
      <c r="H77" s="441"/>
      <c r="I77" s="439"/>
      <c r="J77" s="439"/>
      <c r="K77" s="440"/>
      <c r="L77" s="441"/>
      <c r="M77" s="439"/>
      <c r="N77" s="442"/>
      <c r="P77" s="142"/>
      <c r="Q77" s="119"/>
      <c r="R77" s="142"/>
      <c r="S77" s="142"/>
      <c r="T77" s="119"/>
      <c r="U77" s="142"/>
      <c r="V77" s="142"/>
      <c r="W77" s="142"/>
      <c r="X77" s="142"/>
      <c r="Y77" s="142"/>
      <c r="Z77" s="142"/>
      <c r="AA77" s="142"/>
      <c r="AB77" s="119"/>
      <c r="AC77" s="143"/>
      <c r="AD77" s="119"/>
      <c r="AE77" s="119"/>
      <c r="AF77" s="119"/>
      <c r="AG77" s="142"/>
      <c r="AH77" s="142"/>
      <c r="AI77" s="142"/>
      <c r="AJ77" s="142"/>
      <c r="AK77" s="142"/>
      <c r="AL77" s="142"/>
      <c r="AM77" s="119"/>
      <c r="AN77" s="142"/>
      <c r="AO77" s="142"/>
      <c r="AP77" s="143"/>
      <c r="AQ77" s="142"/>
      <c r="AR77" s="142"/>
      <c r="AS77" s="142"/>
      <c r="AT77" s="119"/>
      <c r="AU77" s="142"/>
      <c r="AV77" s="142"/>
      <c r="AW77" s="142"/>
      <c r="AX77" s="142"/>
      <c r="AY77" s="142"/>
      <c r="AZ77" s="142"/>
      <c r="BA77" s="142"/>
      <c r="BB77" s="142"/>
      <c r="BC77" s="119"/>
      <c r="BD77" s="142"/>
      <c r="BE77" s="142"/>
      <c r="BF77" s="142"/>
      <c r="BG77" s="142"/>
      <c r="BH77" s="119"/>
      <c r="BI77" s="142"/>
      <c r="BJ77" s="142"/>
      <c r="BK77" s="142"/>
      <c r="BL77" s="142"/>
      <c r="BM77" s="119"/>
      <c r="BN77" s="142"/>
      <c r="BO77" s="142"/>
      <c r="BP77" s="142"/>
      <c r="BQ77" s="142"/>
      <c r="BR77" s="119"/>
      <c r="BS77" s="142"/>
      <c r="BT77" s="143"/>
    </row>
    <row r="78" spans="1:72" ht="32.25" customHeight="1">
      <c r="A78" s="300"/>
      <c r="B78" s="435"/>
      <c r="C78" s="435"/>
      <c r="D78" s="435"/>
      <c r="E78" s="436"/>
      <c r="F78" s="437"/>
      <c r="G78" s="438"/>
      <c r="H78" s="441"/>
      <c r="I78" s="439"/>
      <c r="J78" s="439"/>
      <c r="K78" s="440"/>
      <c r="L78" s="441"/>
      <c r="M78" s="439"/>
      <c r="N78" s="442"/>
      <c r="P78" s="142"/>
      <c r="Q78" s="119"/>
      <c r="R78" s="142"/>
      <c r="S78" s="142"/>
      <c r="T78" s="119"/>
      <c r="U78" s="142"/>
      <c r="V78" s="142"/>
      <c r="W78" s="142"/>
      <c r="X78" s="142"/>
      <c r="Y78" s="142"/>
      <c r="Z78" s="142"/>
      <c r="AA78" s="142"/>
      <c r="AB78" s="119"/>
      <c r="AC78" s="143"/>
      <c r="AD78" s="119"/>
      <c r="AE78" s="119"/>
      <c r="AF78" s="119"/>
      <c r="AG78" s="142"/>
      <c r="AH78" s="142"/>
      <c r="AI78" s="142"/>
      <c r="AJ78" s="142"/>
      <c r="AK78" s="142"/>
      <c r="AL78" s="142"/>
      <c r="AM78" s="119"/>
      <c r="AN78" s="142"/>
      <c r="AO78" s="142"/>
      <c r="AP78" s="143"/>
      <c r="AQ78" s="142"/>
      <c r="AR78" s="142"/>
      <c r="AS78" s="142"/>
      <c r="AT78" s="119"/>
      <c r="AU78" s="142"/>
      <c r="AV78" s="142"/>
      <c r="AW78" s="142"/>
      <c r="AX78" s="142"/>
      <c r="AY78" s="142"/>
      <c r="AZ78" s="142"/>
      <c r="BA78" s="142"/>
      <c r="BB78" s="142"/>
      <c r="BC78" s="119"/>
      <c r="BD78" s="142"/>
      <c r="BE78" s="142"/>
      <c r="BF78" s="142"/>
      <c r="BG78" s="142"/>
      <c r="BH78" s="119"/>
      <c r="BI78" s="142"/>
      <c r="BJ78" s="142"/>
      <c r="BK78" s="142"/>
      <c r="BL78" s="142"/>
      <c r="BM78" s="119"/>
      <c r="BN78" s="142"/>
      <c r="BO78" s="142"/>
      <c r="BP78" s="142"/>
      <c r="BQ78" s="142"/>
      <c r="BR78" s="119"/>
      <c r="BS78" s="142"/>
      <c r="BT78" s="143"/>
    </row>
    <row r="79" spans="1:72" ht="32.25" customHeight="1">
      <c r="A79" s="300"/>
      <c r="B79" s="435"/>
      <c r="C79" s="435"/>
      <c r="D79" s="435"/>
      <c r="E79" s="436"/>
      <c r="F79" s="437"/>
      <c r="G79" s="438"/>
      <c r="H79" s="438"/>
      <c r="I79" s="439"/>
      <c r="J79" s="439"/>
      <c r="K79" s="440"/>
      <c r="L79" s="441"/>
      <c r="M79" s="439"/>
      <c r="N79" s="442"/>
      <c r="P79" s="142"/>
      <c r="Q79" s="119"/>
      <c r="R79" s="142"/>
      <c r="S79" s="142"/>
      <c r="T79" s="119"/>
      <c r="U79" s="142"/>
      <c r="V79" s="142"/>
      <c r="W79" s="142"/>
      <c r="X79" s="142"/>
      <c r="Y79" s="142"/>
      <c r="Z79" s="142"/>
      <c r="AA79" s="142"/>
      <c r="AB79" s="119"/>
      <c r="AC79" s="143"/>
      <c r="AD79" s="119"/>
      <c r="AE79" s="119"/>
      <c r="AF79" s="119"/>
      <c r="AG79" s="142"/>
      <c r="AH79" s="142"/>
      <c r="AI79" s="142"/>
      <c r="AJ79" s="142"/>
      <c r="AK79" s="142"/>
      <c r="AL79" s="142"/>
      <c r="AM79" s="119"/>
      <c r="AN79" s="142"/>
      <c r="AO79" s="142"/>
      <c r="AP79" s="143"/>
      <c r="AQ79" s="142"/>
      <c r="AR79" s="142"/>
      <c r="AS79" s="142"/>
      <c r="AT79" s="119"/>
      <c r="AU79" s="142"/>
      <c r="AV79" s="142"/>
      <c r="AW79" s="142"/>
      <c r="AX79" s="142"/>
      <c r="AY79" s="142"/>
      <c r="AZ79" s="142"/>
      <c r="BA79" s="142"/>
      <c r="BB79" s="142"/>
      <c r="BC79" s="119"/>
      <c r="BD79" s="142"/>
      <c r="BE79" s="142"/>
      <c r="BF79" s="142"/>
      <c r="BG79" s="142"/>
      <c r="BH79" s="119"/>
      <c r="BI79" s="142"/>
      <c r="BJ79" s="142"/>
      <c r="BK79" s="142"/>
      <c r="BL79" s="142"/>
      <c r="BM79" s="119"/>
      <c r="BN79" s="142"/>
      <c r="BO79" s="142"/>
      <c r="BP79" s="142"/>
      <c r="BQ79" s="142"/>
      <c r="BR79" s="119"/>
      <c r="BS79" s="142"/>
      <c r="BT79" s="143"/>
    </row>
    <row r="80" spans="1:72" ht="32.25" customHeight="1">
      <c r="A80" s="300"/>
      <c r="B80" s="435"/>
      <c r="C80" s="435"/>
      <c r="D80" s="435"/>
      <c r="E80" s="436"/>
      <c r="F80" s="437"/>
      <c r="G80" s="438"/>
      <c r="H80" s="441"/>
      <c r="I80" s="439"/>
      <c r="J80" s="439"/>
      <c r="K80" s="440"/>
      <c r="L80" s="441"/>
      <c r="M80" s="439"/>
      <c r="N80" s="442"/>
      <c r="P80" s="142"/>
      <c r="Q80" s="119"/>
      <c r="R80" s="142"/>
      <c r="S80" s="142"/>
      <c r="T80" s="119"/>
      <c r="U80" s="142"/>
      <c r="V80" s="142"/>
      <c r="W80" s="142"/>
      <c r="X80" s="142"/>
      <c r="Y80" s="142"/>
      <c r="Z80" s="142"/>
      <c r="AA80" s="142"/>
      <c r="AB80" s="119"/>
      <c r="AC80" s="143"/>
      <c r="AD80" s="119"/>
      <c r="AE80" s="119"/>
      <c r="AF80" s="119"/>
      <c r="AG80" s="142"/>
      <c r="AH80" s="142"/>
      <c r="AI80" s="142"/>
      <c r="AJ80" s="142"/>
      <c r="AK80" s="142"/>
      <c r="AL80" s="142"/>
      <c r="AM80" s="119"/>
      <c r="AN80" s="142"/>
      <c r="AO80" s="142"/>
      <c r="AP80" s="143"/>
      <c r="AQ80" s="142"/>
      <c r="AR80" s="142"/>
      <c r="AS80" s="142"/>
      <c r="AT80" s="119"/>
      <c r="AU80" s="142"/>
      <c r="AV80" s="142"/>
      <c r="AW80" s="142"/>
      <c r="AX80" s="142"/>
      <c r="AY80" s="142"/>
      <c r="AZ80" s="142"/>
      <c r="BA80" s="142"/>
      <c r="BB80" s="142"/>
      <c r="BC80" s="119"/>
      <c r="BD80" s="142"/>
      <c r="BE80" s="142"/>
      <c r="BF80" s="142"/>
      <c r="BG80" s="142"/>
      <c r="BH80" s="119"/>
      <c r="BI80" s="142"/>
      <c r="BJ80" s="142"/>
      <c r="BK80" s="142"/>
      <c r="BL80" s="142"/>
      <c r="BM80" s="119"/>
      <c r="BN80" s="142"/>
      <c r="BO80" s="142"/>
      <c r="BP80" s="142"/>
      <c r="BQ80" s="142"/>
      <c r="BR80" s="119"/>
      <c r="BS80" s="142"/>
      <c r="BT80" s="143"/>
    </row>
    <row r="81" spans="1:72" ht="32.25" customHeight="1">
      <c r="A81" s="300"/>
      <c r="B81" s="435"/>
      <c r="C81" s="435"/>
      <c r="D81" s="435"/>
      <c r="E81" s="436"/>
      <c r="F81" s="437"/>
      <c r="G81" s="438"/>
      <c r="H81" s="441"/>
      <c r="I81" s="439"/>
      <c r="J81" s="439"/>
      <c r="K81" s="440"/>
      <c r="L81" s="441"/>
      <c r="M81" s="439"/>
      <c r="N81" s="442"/>
      <c r="P81" s="142"/>
      <c r="Q81" s="119"/>
      <c r="R81" s="142"/>
      <c r="S81" s="142"/>
      <c r="T81" s="119"/>
      <c r="U81" s="142"/>
      <c r="V81" s="142"/>
      <c r="W81" s="142"/>
      <c r="X81" s="142"/>
      <c r="Y81" s="142"/>
      <c r="Z81" s="142"/>
      <c r="AA81" s="142"/>
      <c r="AB81" s="119"/>
      <c r="AC81" s="143"/>
      <c r="AD81" s="119"/>
      <c r="AE81" s="119"/>
      <c r="AF81" s="119"/>
      <c r="AG81" s="142"/>
      <c r="AH81" s="142"/>
      <c r="AI81" s="142"/>
      <c r="AJ81" s="142"/>
      <c r="AK81" s="142"/>
      <c r="AL81" s="142"/>
      <c r="AM81" s="119"/>
      <c r="AN81" s="142"/>
      <c r="AO81" s="142"/>
      <c r="AP81" s="143"/>
      <c r="AQ81" s="142"/>
      <c r="AR81" s="142"/>
      <c r="AS81" s="142"/>
      <c r="AT81" s="119"/>
      <c r="AU81" s="142"/>
      <c r="AV81" s="142"/>
      <c r="AW81" s="142"/>
      <c r="AX81" s="142"/>
      <c r="AY81" s="142"/>
      <c r="AZ81" s="142"/>
      <c r="BA81" s="142"/>
      <c r="BB81" s="142"/>
      <c r="BC81" s="119"/>
      <c r="BD81" s="142"/>
      <c r="BE81" s="142"/>
      <c r="BF81" s="142"/>
      <c r="BG81" s="142"/>
      <c r="BH81" s="119"/>
      <c r="BI81" s="142"/>
      <c r="BJ81" s="142"/>
      <c r="BK81" s="142"/>
      <c r="BL81" s="142"/>
      <c r="BM81" s="119"/>
      <c r="BN81" s="142"/>
      <c r="BO81" s="142"/>
      <c r="BP81" s="142"/>
      <c r="BQ81" s="142"/>
      <c r="BR81" s="119"/>
      <c r="BS81" s="142"/>
      <c r="BT81" s="143"/>
    </row>
    <row r="82" spans="1:72" ht="32.25" customHeight="1">
      <c r="A82" s="300"/>
      <c r="B82" s="435"/>
      <c r="C82" s="435"/>
      <c r="D82" s="435"/>
      <c r="E82" s="436"/>
      <c r="F82" s="437"/>
      <c r="G82" s="438"/>
      <c r="H82" s="441"/>
      <c r="I82" s="439"/>
      <c r="J82" s="439"/>
      <c r="K82" s="440"/>
      <c r="L82" s="441"/>
      <c r="M82" s="439"/>
      <c r="N82" s="442"/>
      <c r="P82" s="142"/>
      <c r="Q82" s="119"/>
      <c r="R82" s="142"/>
      <c r="S82" s="142"/>
      <c r="T82" s="119"/>
      <c r="U82" s="142"/>
      <c r="V82" s="142"/>
      <c r="W82" s="142"/>
      <c r="X82" s="142"/>
      <c r="Y82" s="142"/>
      <c r="Z82" s="142"/>
      <c r="AA82" s="142"/>
      <c r="AB82" s="119"/>
      <c r="AC82" s="143"/>
      <c r="AD82" s="119"/>
      <c r="AE82" s="119"/>
      <c r="AF82" s="119"/>
      <c r="AG82" s="142"/>
      <c r="AH82" s="142"/>
      <c r="AI82" s="142"/>
      <c r="AJ82" s="142"/>
      <c r="AK82" s="142"/>
      <c r="AL82" s="142"/>
      <c r="AM82" s="119"/>
      <c r="AN82" s="142"/>
      <c r="AO82" s="142"/>
      <c r="AP82" s="143"/>
      <c r="AQ82" s="142"/>
      <c r="AR82" s="142"/>
      <c r="AS82" s="142"/>
      <c r="AT82" s="119"/>
      <c r="AU82" s="142"/>
      <c r="AV82" s="142"/>
      <c r="AW82" s="142"/>
      <c r="AX82" s="142"/>
      <c r="AY82" s="142"/>
      <c r="AZ82" s="142"/>
      <c r="BA82" s="142"/>
      <c r="BB82" s="142"/>
      <c r="BC82" s="119"/>
      <c r="BD82" s="142"/>
      <c r="BE82" s="142"/>
      <c r="BF82" s="142"/>
      <c r="BG82" s="142"/>
      <c r="BH82" s="119"/>
      <c r="BI82" s="142"/>
      <c r="BJ82" s="142"/>
      <c r="BK82" s="142"/>
      <c r="BL82" s="142"/>
      <c r="BM82" s="119"/>
      <c r="BN82" s="142"/>
      <c r="BO82" s="142"/>
      <c r="BP82" s="142"/>
      <c r="BQ82" s="142"/>
      <c r="BR82" s="119"/>
      <c r="BS82" s="142"/>
      <c r="BT82" s="143"/>
    </row>
    <row r="83" spans="1:72" ht="32.25" customHeight="1">
      <c r="A83" s="300"/>
      <c r="B83" s="435"/>
      <c r="C83" s="435"/>
      <c r="D83" s="435"/>
      <c r="E83" s="436"/>
      <c r="F83" s="437"/>
      <c r="G83" s="438"/>
      <c r="H83" s="441"/>
      <c r="I83" s="439"/>
      <c r="J83" s="439"/>
      <c r="K83" s="440"/>
      <c r="L83" s="441"/>
      <c r="M83" s="439"/>
      <c r="N83" s="442"/>
      <c r="P83" s="142"/>
      <c r="Q83" s="119"/>
      <c r="R83" s="142"/>
      <c r="S83" s="142"/>
      <c r="T83" s="119"/>
      <c r="U83" s="142"/>
      <c r="V83" s="142"/>
      <c r="W83" s="142"/>
      <c r="X83" s="142"/>
      <c r="Y83" s="142"/>
      <c r="Z83" s="142"/>
      <c r="AA83" s="142"/>
      <c r="AB83" s="119"/>
      <c r="AC83" s="143"/>
      <c r="AD83" s="119"/>
      <c r="AE83" s="119"/>
      <c r="AF83" s="119"/>
      <c r="AG83" s="142"/>
      <c r="AH83" s="142"/>
      <c r="AI83" s="142"/>
      <c r="AJ83" s="142"/>
      <c r="AK83" s="142"/>
      <c r="AL83" s="142"/>
      <c r="AM83" s="119"/>
      <c r="AN83" s="142"/>
      <c r="AO83" s="142"/>
      <c r="AP83" s="143"/>
      <c r="AQ83" s="142"/>
      <c r="AR83" s="142"/>
      <c r="AS83" s="142"/>
      <c r="AT83" s="119"/>
      <c r="AU83" s="142"/>
      <c r="AV83" s="142"/>
      <c r="AW83" s="142"/>
      <c r="AX83" s="142"/>
      <c r="AY83" s="142"/>
      <c r="AZ83" s="142"/>
      <c r="BA83" s="142"/>
      <c r="BB83" s="142"/>
      <c r="BC83" s="119"/>
      <c r="BD83" s="142"/>
      <c r="BE83" s="142"/>
      <c r="BF83" s="142"/>
      <c r="BG83" s="142"/>
      <c r="BH83" s="119"/>
      <c r="BI83" s="142"/>
      <c r="BJ83" s="142"/>
      <c r="BK83" s="142"/>
      <c r="BL83" s="142"/>
      <c r="BM83" s="119"/>
      <c r="BN83" s="142"/>
      <c r="BO83" s="142"/>
      <c r="BP83" s="142"/>
      <c r="BQ83" s="142"/>
      <c r="BR83" s="119"/>
      <c r="BS83" s="142"/>
      <c r="BT83" s="143"/>
    </row>
    <row r="84" spans="1:72" ht="32.25" customHeight="1">
      <c r="A84" s="300"/>
      <c r="B84" s="435"/>
      <c r="C84" s="435"/>
      <c r="D84" s="435"/>
      <c r="E84" s="436"/>
      <c r="F84" s="437"/>
      <c r="G84" s="438"/>
      <c r="H84" s="441"/>
      <c r="I84" s="439"/>
      <c r="J84" s="439"/>
      <c r="K84" s="440"/>
      <c r="L84" s="441"/>
      <c r="M84" s="439"/>
      <c r="N84" s="442"/>
      <c r="P84" s="142"/>
      <c r="Q84" s="119"/>
      <c r="R84" s="142"/>
      <c r="S84" s="142"/>
      <c r="T84" s="119"/>
      <c r="U84" s="142"/>
      <c r="V84" s="142"/>
      <c r="W84" s="142"/>
      <c r="X84" s="142"/>
      <c r="Y84" s="142"/>
      <c r="Z84" s="142"/>
      <c r="AA84" s="142"/>
      <c r="AB84" s="119"/>
      <c r="AC84" s="143"/>
      <c r="AD84" s="119"/>
      <c r="AE84" s="119"/>
      <c r="AF84" s="119"/>
      <c r="AG84" s="142"/>
      <c r="AH84" s="142"/>
      <c r="AI84" s="142"/>
      <c r="AJ84" s="142"/>
      <c r="AK84" s="142"/>
      <c r="AL84" s="142"/>
      <c r="AM84" s="119"/>
      <c r="AN84" s="142"/>
      <c r="AO84" s="142"/>
      <c r="AP84" s="143"/>
      <c r="AQ84" s="142"/>
      <c r="AR84" s="142"/>
      <c r="AS84" s="142"/>
      <c r="AT84" s="119"/>
      <c r="AU84" s="142"/>
      <c r="AV84" s="142"/>
      <c r="AW84" s="142"/>
      <c r="AX84" s="142"/>
      <c r="AY84" s="142"/>
      <c r="AZ84" s="142"/>
      <c r="BA84" s="142"/>
      <c r="BB84" s="142"/>
      <c r="BC84" s="119"/>
      <c r="BD84" s="142"/>
      <c r="BE84" s="142"/>
      <c r="BF84" s="142"/>
      <c r="BG84" s="142"/>
      <c r="BH84" s="119"/>
      <c r="BI84" s="142"/>
      <c r="BJ84" s="142"/>
      <c r="BK84" s="142"/>
      <c r="BL84" s="142"/>
      <c r="BM84" s="119"/>
      <c r="BN84" s="142"/>
      <c r="BO84" s="142"/>
      <c r="BP84" s="142"/>
      <c r="BQ84" s="142"/>
      <c r="BR84" s="119"/>
      <c r="BS84" s="142"/>
      <c r="BT84" s="143"/>
    </row>
    <row r="85" spans="1:72" ht="18" customHeight="1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</row>
    <row r="86" spans="1:72" ht="18" customHeight="1">
      <c r="A86" s="174" t="s">
        <v>258</v>
      </c>
      <c r="B86" s="144"/>
      <c r="C86" s="127"/>
      <c r="D86" s="127"/>
      <c r="E86" s="127"/>
      <c r="F86" s="128"/>
      <c r="G86" s="128"/>
      <c r="H86" s="128"/>
      <c r="I86" s="385"/>
      <c r="J86" s="386"/>
      <c r="K86" s="386"/>
      <c r="L86" s="387"/>
      <c r="M86" s="386"/>
      <c r="N86" s="385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</row>
    <row r="87" spans="16:72" ht="13.5"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</row>
    <row r="88" spans="16:72" ht="13.5"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</row>
    <row r="89" spans="1:72" ht="13.5">
      <c r="A89" s="113" t="s">
        <v>289</v>
      </c>
      <c r="C89" s="113">
        <f>COUNTA(A12:A85)</f>
        <v>4</v>
      </c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</row>
    <row r="90" spans="16:72" ht="13.5"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</row>
    <row r="91" spans="16:72" ht="13.5"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</row>
    <row r="92" spans="16:72" ht="13.5"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</row>
    <row r="93" spans="2:72" ht="13.5">
      <c r="B93" s="113" t="s">
        <v>31</v>
      </c>
      <c r="F93" s="113">
        <v>1391</v>
      </c>
      <c r="G93" s="113">
        <v>1384</v>
      </c>
      <c r="H93" s="113">
        <v>30</v>
      </c>
      <c r="I93" s="113">
        <v>207</v>
      </c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</row>
    <row r="94" spans="16:72" ht="13.5"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</row>
    <row r="95" spans="16:72" ht="13.5"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</row>
    <row r="96" spans="16:72" ht="13.5"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</row>
    <row r="97" spans="16:72" ht="13.5"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</row>
    <row r="98" spans="16:72" ht="13.5"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</row>
    <row r="99" spans="2:72" ht="13.5">
      <c r="B99" s="113" t="s">
        <v>289</v>
      </c>
      <c r="C99" s="113">
        <v>30</v>
      </c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</row>
    <row r="100" spans="16:72" ht="13.5"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</row>
    <row r="101" spans="16:72" ht="13.5"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</row>
    <row r="102" spans="16:72" ht="13.5"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</row>
    <row r="103" spans="16:72" ht="13.5"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</row>
    <row r="104" spans="16:72" ht="13.5"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</row>
    <row r="105" spans="16:72" ht="13.5"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</row>
    <row r="106" spans="16:72" ht="13.5"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</row>
    <row r="107" spans="16:72" ht="13.5"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</row>
    <row r="108" spans="16:72" ht="13.5"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</row>
    <row r="109" spans="16:72" ht="13.5"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</row>
    <row r="110" spans="16:72" ht="13.5"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</row>
    <row r="111" spans="16:72" ht="13.5"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</row>
  </sheetData>
  <sheetProtection/>
  <mergeCells count="2">
    <mergeCell ref="A8:I8"/>
    <mergeCell ref="A12:N12"/>
  </mergeCells>
  <printOptions horizontalCentered="1" verticalCentered="1"/>
  <pageMargins left="0.7874015748031497" right="0.1968503937007874" top="0.44" bottom="0.83" header="0.5118110236220472" footer="0.5118110236220472"/>
  <pageSetup firstPageNumber="15" useFirstPageNumber="1" fitToHeight="0" fitToWidth="1" horizontalDpi="600" verticalDpi="600" orientation="portrait" scale="54" r:id="rId2"/>
  <headerFooter alignWithMargins="0">
    <oddHeader xml:space="preserve">&amp;C   </oddHeader>
    <oddFooter>&amp;C&amp;12&amp;P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CCINSHAE</dc:creator>
  <cp:keywords/>
  <dc:description/>
  <cp:lastModifiedBy>Hortencia Taboada Garcia</cp:lastModifiedBy>
  <cp:lastPrinted>2017-11-29T22:10:05Z</cp:lastPrinted>
  <dcterms:created xsi:type="dcterms:W3CDTF">2012-06-01T23:35:24Z</dcterms:created>
  <dcterms:modified xsi:type="dcterms:W3CDTF">2018-11-22T00:39:58Z</dcterms:modified>
  <cp:category/>
  <cp:version/>
  <cp:contentType/>
  <cp:contentStatus/>
</cp:coreProperties>
</file>